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O PLAN PC\Desktop\21_PROJEKTI\21-07 ULMF VRAZOV TRG\C_NATEČAJNE PODLAGE\C_3 preglednica površin f\"/>
    </mc:Choice>
  </mc:AlternateContent>
  <xr:revisionPtr revIDLastSave="0" documentId="13_ncr:1_{0C27211F-5CC6-4408-A60A-0AA0F28BCA99}" xr6:coauthVersionLast="47" xr6:coauthVersionMax="47" xr10:uidLastSave="{00000000-0000-0000-0000-000000000000}"/>
  <workbookProtection workbookAlgorithmName="SHA-512" workbookHashValue="9M4lYIiUsc0oq89m+lsni6eHuIpEFLrVdbwcZhU94tOS7dFK5bQcHQpkLOQnULWMwHX3myTCPoeI03YVI60aUg==" workbookSaltValue="xIl7h3rhiBg+OcwBJHBeGw==" workbookSpinCount="100000" lockStructure="1"/>
  <bookViews>
    <workbookView xWindow="8895" yWindow="2550" windowWidth="29205" windowHeight="15930" activeTab="3" xr2:uid="{00000000-000D-0000-FFFF-FFFF00000000}"/>
  </bookViews>
  <sheets>
    <sheet name="urbanizem + IVP" sheetId="3" r:id="rId1"/>
    <sheet name="površine po sklopih " sheetId="19" r:id="rId2"/>
    <sheet name="I. MRC" sheetId="5" r:id="rId3"/>
    <sheet name="II. IBKMG" sheetId="6" r:id="rId4"/>
    <sheet name="III. IF" sheetId="7" r:id="rId5"/>
    <sheet name="IV. IPAFI" sheetId="8" r:id="rId6"/>
    <sheet name="V. IBF" sheetId="9" r:id="rId7"/>
    <sheet name="VI. IFET" sheetId="10" r:id="rId8"/>
    <sheet name="VII. SPI" sheetId="11" r:id="rId9"/>
    <sheet name="VIII. IBMI" sheetId="16" r:id="rId10"/>
    <sheet name="IX. CUKV" sheetId="12" r:id="rId11"/>
    <sheet name="X. SSTP" sheetId="13" r:id="rId12"/>
    <sheet name="List1" sheetId="18" r:id="rId13"/>
  </sheets>
  <definedNames>
    <definedName name="_xlnm.Print_Area" localSheetId="2">'I. MRC'!$A$1:$H$135</definedName>
    <definedName name="_xlnm.Print_Area" localSheetId="3">'II. IBKMG'!$A$1:$I$73</definedName>
    <definedName name="_xlnm.Print_Area" localSheetId="4">'III. IF'!$A$1:$I$60</definedName>
    <definedName name="_xlnm.Print_Area" localSheetId="5">'IV. IPAFI'!$A$1:$K$106</definedName>
    <definedName name="_xlnm.Print_Area" localSheetId="10">'IX. CUKV'!$A$1:$I$66</definedName>
    <definedName name="_xlnm.Print_Area" localSheetId="1">'površine po sklopih '!$A$1:$N$80</definedName>
    <definedName name="_xlnm.Print_Area" localSheetId="0">'urbanizem + IVP'!$A$1:$M$36</definedName>
    <definedName name="_xlnm.Print_Area" localSheetId="6">'V. IBF'!$A$1:$I$50</definedName>
    <definedName name="_xlnm.Print_Area" localSheetId="7">'VI. IFET'!$A$1:$I$55</definedName>
    <definedName name="_xlnm.Print_Area" localSheetId="8">'VII. SPI'!$A$1:$H$52</definedName>
    <definedName name="_xlnm.Print_Area" localSheetId="9">'VIII. IBMI'!$A$1:$G$14</definedName>
    <definedName name="_xlnm.Print_Area" localSheetId="11">'X. SSTP'!$A$1:$N$88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3" i="12" l="1"/>
  <c r="F41" i="7"/>
  <c r="F44" i="7"/>
  <c r="D51" i="10"/>
  <c r="F51" i="10"/>
  <c r="K8" i="3" l="1"/>
  <c r="K7" i="3"/>
  <c r="N36" i="19"/>
  <c r="N35" i="19"/>
  <c r="N32" i="19"/>
  <c r="N33" i="19"/>
  <c r="N34" i="19"/>
  <c r="N27" i="19"/>
  <c r="N28" i="19"/>
  <c r="F112" i="5"/>
  <c r="J30" i="19"/>
  <c r="J28" i="19"/>
  <c r="D20" i="11"/>
  <c r="D9" i="11" s="1"/>
  <c r="D52" i="11" s="1"/>
  <c r="F20" i="11"/>
  <c r="F47" i="11"/>
  <c r="F36" i="11"/>
  <c r="D47" i="11"/>
  <c r="D43" i="11"/>
  <c r="D33" i="11"/>
  <c r="C27" i="19"/>
  <c r="D112" i="5"/>
  <c r="D36" i="11"/>
  <c r="G9" i="13"/>
  <c r="G84" i="13" s="1"/>
  <c r="F35" i="9"/>
  <c r="F37" i="9"/>
  <c r="F38" i="9"/>
  <c r="F39" i="9"/>
  <c r="F40" i="9"/>
  <c r="F42" i="9"/>
  <c r="F34" i="9"/>
  <c r="F96" i="8"/>
  <c r="F97" i="8"/>
  <c r="F95" i="8"/>
  <c r="F85" i="8"/>
  <c r="F87" i="8"/>
  <c r="F88" i="8"/>
  <c r="F89" i="8"/>
  <c r="F90" i="8"/>
  <c r="F92" i="8"/>
  <c r="F84" i="8"/>
  <c r="F54" i="7"/>
  <c r="F53" i="7"/>
  <c r="F52" i="7"/>
  <c r="F42" i="10"/>
  <c r="F44" i="10"/>
  <c r="F45" i="10"/>
  <c r="F46" i="10"/>
  <c r="F47" i="10"/>
  <c r="F49" i="10"/>
  <c r="F41" i="10"/>
  <c r="F54" i="10"/>
  <c r="F53" i="10"/>
  <c r="F52" i="10"/>
  <c r="F51" i="12"/>
  <c r="F54" i="12"/>
  <c r="F55" i="12"/>
  <c r="F56" i="12"/>
  <c r="F58" i="12"/>
  <c r="F50" i="12"/>
  <c r="F60" i="12"/>
  <c r="F62" i="12"/>
  <c r="F63" i="12"/>
  <c r="F61" i="12"/>
  <c r="F42" i="7"/>
  <c r="F45" i="7"/>
  <c r="F46" i="7"/>
  <c r="F47" i="7"/>
  <c r="F49" i="7"/>
  <c r="F70" i="6"/>
  <c r="F71" i="6"/>
  <c r="F69" i="6"/>
  <c r="F58" i="6"/>
  <c r="F59" i="6"/>
  <c r="F61" i="6"/>
  <c r="F62" i="6"/>
  <c r="F63" i="6"/>
  <c r="F64" i="6"/>
  <c r="F66" i="6"/>
  <c r="F104" i="5"/>
  <c r="F105" i="5"/>
  <c r="F103" i="5"/>
  <c r="F93" i="5"/>
  <c r="F91" i="5" s="1"/>
  <c r="F95" i="5"/>
  <c r="F96" i="5"/>
  <c r="F97" i="5"/>
  <c r="F98" i="5"/>
  <c r="F100" i="5"/>
  <c r="F92" i="5"/>
  <c r="G86" i="13"/>
  <c r="F31" i="5"/>
  <c r="D31" i="5"/>
  <c r="F77" i="5"/>
  <c r="E107" i="5"/>
  <c r="F107" i="5"/>
  <c r="D107" i="5"/>
  <c r="D102" i="5"/>
  <c r="D77" i="5"/>
  <c r="F102" i="5" l="1"/>
  <c r="M18" i="19"/>
  <c r="D44" i="9" l="1"/>
  <c r="D89" i="8"/>
  <c r="K32" i="3"/>
  <c r="I32" i="3"/>
  <c r="I34" i="3" s="1"/>
  <c r="M34" i="3" s="1"/>
  <c r="M31" i="3"/>
  <c r="M30" i="3"/>
  <c r="M29" i="3"/>
  <c r="M32" i="3" s="1"/>
  <c r="K27" i="3"/>
  <c r="K34" i="3" s="1"/>
  <c r="I27" i="3"/>
  <c r="M23" i="3"/>
  <c r="M24" i="3"/>
  <c r="M25" i="3"/>
  <c r="M26" i="3"/>
  <c r="M22" i="3"/>
  <c r="M27" i="3" s="1"/>
  <c r="M10" i="3"/>
  <c r="M11" i="3"/>
  <c r="M13" i="3"/>
  <c r="M15" i="3" s="1"/>
  <c r="I15" i="3"/>
  <c r="M73" i="19"/>
  <c r="M72" i="19"/>
  <c r="M56" i="19"/>
  <c r="M55" i="19"/>
  <c r="L49" i="19"/>
  <c r="K50" i="19"/>
  <c r="K49" i="19"/>
  <c r="I49" i="19"/>
  <c r="G48" i="19"/>
  <c r="F48" i="19"/>
  <c r="E49" i="19"/>
  <c r="L69" i="19"/>
  <c r="K69" i="19"/>
  <c r="K72" i="19" s="1"/>
  <c r="I69" i="19"/>
  <c r="H69" i="19"/>
  <c r="H72" i="19" s="1"/>
  <c r="G69" i="19"/>
  <c r="F69" i="19"/>
  <c r="E69" i="19"/>
  <c r="D69" i="19"/>
  <c r="N67" i="19"/>
  <c r="N30" i="19"/>
  <c r="C31" i="19"/>
  <c r="H31" i="19"/>
  <c r="L31" i="19"/>
  <c r="N29" i="19"/>
  <c r="K31" i="19"/>
  <c r="I31" i="19"/>
  <c r="G31" i="19"/>
  <c r="F31" i="19"/>
  <c r="E31" i="19"/>
  <c r="D31" i="19"/>
  <c r="M17" i="19"/>
  <c r="J31" i="19" l="1"/>
  <c r="N31" i="19"/>
  <c r="N9" i="13"/>
  <c r="I9" i="13"/>
  <c r="J9" i="13"/>
  <c r="L9" i="13"/>
  <c r="M71" i="19" s="1"/>
  <c r="M54" i="19"/>
  <c r="F10" i="12"/>
  <c r="L51" i="19"/>
  <c r="F49" i="12"/>
  <c r="L50" i="19" s="1"/>
  <c r="F9" i="16"/>
  <c r="D9" i="16"/>
  <c r="J68" i="19"/>
  <c r="N68" i="19" s="1"/>
  <c r="F43" i="11"/>
  <c r="F33" i="11"/>
  <c r="J66" i="19" s="1"/>
  <c r="J69" i="19" s="1"/>
  <c r="J72" i="19" s="1"/>
  <c r="F27" i="11"/>
  <c r="J51" i="19" s="1"/>
  <c r="F14" i="11"/>
  <c r="F10" i="11"/>
  <c r="J49" i="19" s="1"/>
  <c r="D14" i="11"/>
  <c r="I51" i="19"/>
  <c r="F40" i="10"/>
  <c r="I50" i="19" s="1"/>
  <c r="F35" i="10"/>
  <c r="F18" i="10"/>
  <c r="I48" i="19" s="1"/>
  <c r="F11" i="10"/>
  <c r="F44" i="9"/>
  <c r="H51" i="19" s="1"/>
  <c r="F33" i="9"/>
  <c r="H50" i="19" s="1"/>
  <c r="F28" i="9"/>
  <c r="H49" i="19" s="1"/>
  <c r="F11" i="9"/>
  <c r="H48" i="19" s="1"/>
  <c r="D91" i="8"/>
  <c r="D11" i="8"/>
  <c r="F11" i="8"/>
  <c r="F83" i="8"/>
  <c r="G50" i="19" s="1"/>
  <c r="F94" i="8"/>
  <c r="G51" i="19" s="1"/>
  <c r="D94" i="8"/>
  <c r="F80" i="8"/>
  <c r="G49" i="19" s="1"/>
  <c r="F11" i="7"/>
  <c r="F35" i="7"/>
  <c r="F49" i="19" s="1"/>
  <c r="F51" i="7"/>
  <c r="F51" i="19" s="1"/>
  <c r="F40" i="7"/>
  <c r="F50" i="19" s="1"/>
  <c r="C65" i="19"/>
  <c r="C69" i="19" s="1"/>
  <c r="D66" i="5"/>
  <c r="F68" i="6"/>
  <c r="E51" i="19" s="1"/>
  <c r="F57" i="6"/>
  <c r="E50" i="19" s="1"/>
  <c r="F54" i="6"/>
  <c r="F11" i="6"/>
  <c r="E48" i="19" s="1"/>
  <c r="D51" i="19"/>
  <c r="D50" i="19"/>
  <c r="D48" i="19"/>
  <c r="F13" i="5"/>
  <c r="F24" i="5"/>
  <c r="F27" i="5"/>
  <c r="F44" i="5"/>
  <c r="F56" i="5"/>
  <c r="F66" i="5"/>
  <c r="C51" i="19"/>
  <c r="D56" i="5"/>
  <c r="D28" i="9"/>
  <c r="F32" i="11" l="1"/>
  <c r="N66" i="19"/>
  <c r="F9" i="8"/>
  <c r="D32" i="11"/>
  <c r="N65" i="19"/>
  <c r="N69" i="19"/>
  <c r="N74" i="19" s="1"/>
  <c r="D33" i="3"/>
  <c r="F9" i="12"/>
  <c r="L52" i="19"/>
  <c r="L77" i="19" s="1"/>
  <c r="K52" i="19"/>
  <c r="F9" i="11"/>
  <c r="F52" i="11" s="1"/>
  <c r="J52" i="19"/>
  <c r="F9" i="5"/>
  <c r="F9" i="10"/>
  <c r="F9" i="9"/>
  <c r="I52" i="19"/>
  <c r="I77" i="19" s="1"/>
  <c r="G52" i="19"/>
  <c r="G77" i="19" s="1"/>
  <c r="F9" i="7"/>
  <c r="N49" i="19"/>
  <c r="F52" i="19"/>
  <c r="F77" i="19" s="1"/>
  <c r="F9" i="6"/>
  <c r="N51" i="19"/>
  <c r="N50" i="19"/>
  <c r="D52" i="19"/>
  <c r="D77" i="19" s="1"/>
  <c r="F76" i="5"/>
  <c r="D10" i="19"/>
  <c r="K12" i="19"/>
  <c r="K11" i="19"/>
  <c r="M77" i="19"/>
  <c r="D91" i="5"/>
  <c r="C48" i="19" l="1"/>
  <c r="C52" i="19" s="1"/>
  <c r="C77" i="19" s="1"/>
  <c r="N75" i="19"/>
  <c r="K55" i="19"/>
  <c r="K77" i="19"/>
  <c r="J55" i="19"/>
  <c r="J77" i="19"/>
  <c r="N37" i="19"/>
  <c r="D11" i="6"/>
  <c r="K14" i="19"/>
  <c r="D35" i="7"/>
  <c r="F11" i="19" s="1"/>
  <c r="K17" i="19" l="1"/>
  <c r="K39" i="19"/>
  <c r="E52" i="19"/>
  <c r="N48" i="19"/>
  <c r="G10" i="19"/>
  <c r="G13" i="19"/>
  <c r="E77" i="19" l="1"/>
  <c r="D21" i="12" l="1"/>
  <c r="D48" i="7"/>
  <c r="D51" i="7"/>
  <c r="F13" i="19" s="1"/>
  <c r="D46" i="7"/>
  <c r="D47" i="7"/>
  <c r="D60" i="12"/>
  <c r="L13" i="19" s="1"/>
  <c r="D10" i="12"/>
  <c r="D10" i="11"/>
  <c r="D40" i="10"/>
  <c r="I12" i="19" s="1"/>
  <c r="D35" i="10"/>
  <c r="I11" i="19" s="1"/>
  <c r="D18" i="10"/>
  <c r="D11" i="10"/>
  <c r="I10" i="19" s="1"/>
  <c r="D83" i="8"/>
  <c r="G12" i="19" s="1"/>
  <c r="D80" i="8"/>
  <c r="G11" i="19" s="1"/>
  <c r="E10" i="19"/>
  <c r="D54" i="6"/>
  <c r="E11" i="19" s="1"/>
  <c r="D44" i="5"/>
  <c r="D27" i="5"/>
  <c r="D24" i="5"/>
  <c r="L11" i="19" l="1"/>
  <c r="J11" i="19"/>
  <c r="G14" i="19"/>
  <c r="G39" i="19" s="1"/>
  <c r="C13" i="19"/>
  <c r="D40" i="7"/>
  <c r="D49" i="12"/>
  <c r="L12" i="19" s="1"/>
  <c r="F12" i="19" l="1"/>
  <c r="D9" i="7"/>
  <c r="L14" i="19"/>
  <c r="L39" i="19" s="1"/>
  <c r="D76" i="5" l="1"/>
  <c r="D12" i="19"/>
  <c r="D13" i="19"/>
  <c r="D68" i="6"/>
  <c r="E13" i="19" s="1"/>
  <c r="D14" i="19" l="1"/>
  <c r="D39" i="19" s="1"/>
  <c r="D57" i="6"/>
  <c r="D9" i="6" l="1"/>
  <c r="E12" i="19"/>
  <c r="E16" i="13"/>
  <c r="E14" i="19" l="1"/>
  <c r="E39" i="19" s="1"/>
  <c r="E18" i="13" l="1"/>
  <c r="E19" i="13"/>
  <c r="E17" i="13"/>
  <c r="D13" i="5" l="1"/>
  <c r="D9" i="5" s="1"/>
  <c r="C10" i="19" s="1"/>
  <c r="C14" i="19" l="1"/>
  <c r="C39" i="19" s="1"/>
  <c r="D9" i="8"/>
  <c r="E65" i="13"/>
  <c r="H13" i="19" l="1"/>
  <c r="E66" i="13" l="1"/>
  <c r="E9" i="13" s="1"/>
  <c r="M16" i="19" s="1"/>
  <c r="M39" i="19" s="1"/>
  <c r="D9" i="12" l="1"/>
  <c r="D27" i="11"/>
  <c r="D28" i="3"/>
  <c r="J13" i="19" l="1"/>
  <c r="J14" i="19" s="1"/>
  <c r="I13" i="19"/>
  <c r="J17" i="19" l="1"/>
  <c r="J39" i="19"/>
  <c r="I14" i="19"/>
  <c r="I39" i="19" s="1"/>
  <c r="N13" i="19"/>
  <c r="D9" i="10"/>
  <c r="D33" i="9" l="1"/>
  <c r="H12" i="19" l="1"/>
  <c r="N12" i="19" s="1"/>
  <c r="H52" i="19"/>
  <c r="N52" i="19" s="1"/>
  <c r="N57" i="19" s="1"/>
  <c r="D11" i="9"/>
  <c r="H10" i="19" s="1"/>
  <c r="N58" i="19" l="1"/>
  <c r="H55" i="19"/>
  <c r="H77" i="19"/>
  <c r="N77" i="19" s="1"/>
  <c r="H11" i="19"/>
  <c r="N11" i="19" s="1"/>
  <c r="D9" i="9"/>
  <c r="H14" i="19" l="1"/>
  <c r="H17" i="19" l="1"/>
  <c r="H39" i="19"/>
  <c r="D11" i="7" l="1"/>
  <c r="F10" i="19" l="1"/>
  <c r="F14" i="19" l="1"/>
  <c r="N10" i="19"/>
  <c r="N14" i="19" l="1"/>
  <c r="N19" i="19" s="1"/>
  <c r="I7" i="3" s="1"/>
  <c r="M7" i="3" s="1"/>
  <c r="F39" i="19"/>
  <c r="N39" i="19" s="1"/>
  <c r="D34" i="3" s="1"/>
  <c r="N20" i="19" l="1"/>
  <c r="I8" i="3" s="1"/>
  <c r="M8" i="3" s="1"/>
  <c r="D32" i="3"/>
</calcChain>
</file>

<file path=xl/sharedStrings.xml><?xml version="1.0" encoding="utf-8"?>
<sst xmlns="http://schemas.openxmlformats.org/spreadsheetml/2006/main" count="1550" uniqueCount="1042">
  <si>
    <t>PROSTORSKE KAPACITETE</t>
  </si>
  <si>
    <t>I.</t>
  </si>
  <si>
    <t>SKUPNI Servisni in tehnični prostori</t>
  </si>
  <si>
    <t xml:space="preserve">II. </t>
  </si>
  <si>
    <t>III.</t>
  </si>
  <si>
    <t>IV.</t>
  </si>
  <si>
    <t>S1</t>
  </si>
  <si>
    <t>S2</t>
  </si>
  <si>
    <t>S3</t>
  </si>
  <si>
    <t>S4</t>
  </si>
  <si>
    <t>S6</t>
  </si>
  <si>
    <t>S7</t>
  </si>
  <si>
    <t>S8</t>
  </si>
  <si>
    <t>MEDICINSKA FAKULTETA, Vrazov trg 2</t>
  </si>
  <si>
    <t>UNIVERZA V LJUBLJANI</t>
  </si>
  <si>
    <t xml:space="preserve">KAMPUS VRAZOV TRG - Izgradnja vzhodnega in severnega trakta  </t>
  </si>
  <si>
    <t>MEDICINSKI RAZISKOVALNI CENTER</t>
  </si>
  <si>
    <t>sklop</t>
  </si>
  <si>
    <t xml:space="preserve">ID </t>
  </si>
  <si>
    <t xml:space="preserve">NAZIV ENOTE </t>
  </si>
  <si>
    <t>MRC</t>
  </si>
  <si>
    <t>Inštitut za farmakologijo in eksperimentalno toksikologijo</t>
  </si>
  <si>
    <t>Laboratoriji  - Inštitut za farmakologijo in eksperimentalno toksikologijo</t>
  </si>
  <si>
    <t>Laboratoriji - Inštitut za biokemijo in molekularno genetiko</t>
  </si>
  <si>
    <t>IFET</t>
  </si>
  <si>
    <t>Laboratorij 2</t>
  </si>
  <si>
    <t>IBKL2</t>
  </si>
  <si>
    <t>IBKL1</t>
  </si>
  <si>
    <t>IFETL1</t>
  </si>
  <si>
    <t>Laboratoriji - Inštitut za patološko fiziologijo</t>
  </si>
  <si>
    <t>PAFI</t>
  </si>
  <si>
    <t>IBF</t>
  </si>
  <si>
    <t>Inštitut za biofiziko</t>
  </si>
  <si>
    <t>Laboratoriji - Inštitut za biofiziko</t>
  </si>
  <si>
    <t>IBFL1</t>
  </si>
  <si>
    <t>IBFL2</t>
  </si>
  <si>
    <t>IBKL3</t>
  </si>
  <si>
    <t>Laboratoriji - Inštitut za biologijo celice</t>
  </si>
  <si>
    <t>IBC</t>
  </si>
  <si>
    <t>IBCL1</t>
  </si>
  <si>
    <t>IBCL2</t>
  </si>
  <si>
    <t>IF</t>
  </si>
  <si>
    <t>IFL1</t>
  </si>
  <si>
    <t>IFL2</t>
  </si>
  <si>
    <t>IFL3</t>
  </si>
  <si>
    <t>Laboratoriji - skupna infrastruktura, napredna tehnologija</t>
  </si>
  <si>
    <t>LSI1</t>
  </si>
  <si>
    <t>LSI2</t>
  </si>
  <si>
    <t>LSI</t>
  </si>
  <si>
    <t>Inštitut za biokemijo in molekularno genetiko</t>
  </si>
  <si>
    <t>Laboratoriji</t>
  </si>
  <si>
    <t>SPI</t>
  </si>
  <si>
    <t>Pisarne, kabineti</t>
  </si>
  <si>
    <t>Vajalnica</t>
  </si>
  <si>
    <t>Predavalnica - vajalnica</t>
  </si>
  <si>
    <t>Inštitut za fiziologijo</t>
  </si>
  <si>
    <t xml:space="preserve">Pisarne </t>
  </si>
  <si>
    <t xml:space="preserve">Skupni prostori </t>
  </si>
  <si>
    <t>IFL</t>
  </si>
  <si>
    <t>IPAFI</t>
  </si>
  <si>
    <t>Inštitut za patološko fiziologijo</t>
  </si>
  <si>
    <t>Specialni laboratoriji</t>
  </si>
  <si>
    <t>IPAFISL</t>
  </si>
  <si>
    <t>V.</t>
  </si>
  <si>
    <t>IBFSL</t>
  </si>
  <si>
    <t>IBFSL1</t>
  </si>
  <si>
    <t>IBFSL2</t>
  </si>
  <si>
    <t>IBFK1</t>
  </si>
  <si>
    <t>IBFK2</t>
  </si>
  <si>
    <t>IBFK3</t>
  </si>
  <si>
    <t>IBFK4</t>
  </si>
  <si>
    <t>IBFV1</t>
  </si>
  <si>
    <t>IBFV2</t>
  </si>
  <si>
    <t>VI.</t>
  </si>
  <si>
    <t>IFETL</t>
  </si>
  <si>
    <t>IFETL2</t>
  </si>
  <si>
    <t>IFETLS</t>
  </si>
  <si>
    <t>IFETLS1</t>
  </si>
  <si>
    <t>IFETLS2</t>
  </si>
  <si>
    <t>VII.</t>
  </si>
  <si>
    <t>PREDAVALNICE, SEMINARJI IN VAJALNICE ZA VSE OE</t>
  </si>
  <si>
    <t xml:space="preserve">Center za učenje kliničnih veščin </t>
  </si>
  <si>
    <t>VIII.</t>
  </si>
  <si>
    <t>CUKV</t>
  </si>
  <si>
    <t>IX.</t>
  </si>
  <si>
    <t>NOVO</t>
  </si>
  <si>
    <t>SSTP</t>
  </si>
  <si>
    <t>S5</t>
  </si>
  <si>
    <t>S9</t>
  </si>
  <si>
    <t>S10</t>
  </si>
  <si>
    <t>S11</t>
  </si>
  <si>
    <t>v vsaki etaži</t>
  </si>
  <si>
    <t>Inštitut za biostatistiko in medicinsko informatiko</t>
  </si>
  <si>
    <t>IFSP1</t>
  </si>
  <si>
    <t>IFSP2</t>
  </si>
  <si>
    <t>IFSP3</t>
  </si>
  <si>
    <t>IBFSP1</t>
  </si>
  <si>
    <t>IBFSP</t>
  </si>
  <si>
    <t>IBFSP2</t>
  </si>
  <si>
    <t>IBFSP3</t>
  </si>
  <si>
    <t>Tehnični prostor - prostor za centralni razvod tehničnih plinov</t>
  </si>
  <si>
    <t>Tehnični prostor - prostor s toplotno postajo za pripravo hladilnega in ogrevalnega medija</t>
  </si>
  <si>
    <t>Tehnični prostor - šprinkler strojnica</t>
  </si>
  <si>
    <t>S12</t>
  </si>
  <si>
    <t>X.</t>
  </si>
  <si>
    <t>IBKL4</t>
  </si>
  <si>
    <t>Predavalnica - vajalnica 1</t>
  </si>
  <si>
    <t>Predavalnica - vajalnica 2</t>
  </si>
  <si>
    <t>IFSP4</t>
  </si>
  <si>
    <t>IFSP5</t>
  </si>
  <si>
    <t>IFSP6</t>
  </si>
  <si>
    <t>Laboratorij 4</t>
  </si>
  <si>
    <t>IBKL5</t>
  </si>
  <si>
    <t>IBKL6</t>
  </si>
  <si>
    <t>IBKL7</t>
  </si>
  <si>
    <t>Laboratorij 7</t>
  </si>
  <si>
    <t>IBKL8</t>
  </si>
  <si>
    <t>IBFSL3</t>
  </si>
  <si>
    <t>IFETL3</t>
  </si>
  <si>
    <t>IFETL4</t>
  </si>
  <si>
    <t>IFETLS3</t>
  </si>
  <si>
    <t>IFETV1</t>
  </si>
  <si>
    <t>IFETV2</t>
  </si>
  <si>
    <t>IFETV3</t>
  </si>
  <si>
    <t>Skupna RAZISKOVALNA infrastruktura - laboratoriji</t>
  </si>
  <si>
    <t>IBMI</t>
  </si>
  <si>
    <t>Laboratoriji - Inštitut za biostatistiko in medicinsko informatiko</t>
  </si>
  <si>
    <t>IBMIL1</t>
  </si>
  <si>
    <t>Laboratorij 1 - RIKT</t>
  </si>
  <si>
    <t>Laboratorij 2 - 3D tisk</t>
  </si>
  <si>
    <t>IBKMG</t>
  </si>
  <si>
    <t>IBKMGL1</t>
  </si>
  <si>
    <t>IBKMGL2</t>
  </si>
  <si>
    <t>IBKMGL3</t>
  </si>
  <si>
    <t>IBKMGL4</t>
  </si>
  <si>
    <t>Soba za analize</t>
  </si>
  <si>
    <t>Pisarna za BioBanko</t>
  </si>
  <si>
    <t>BIoBanka</t>
  </si>
  <si>
    <t>Soba za post-PCR</t>
  </si>
  <si>
    <t>IBKMGL1.1</t>
  </si>
  <si>
    <t>IBKMGL1.2</t>
  </si>
  <si>
    <t>IBKMGL1.3</t>
  </si>
  <si>
    <t>Soba za aparture</t>
  </si>
  <si>
    <t>Soba za izolacijo vzorcev BSL2</t>
  </si>
  <si>
    <t>IBKMGL2.1</t>
  </si>
  <si>
    <t>IBKMGL2.2</t>
  </si>
  <si>
    <t>Soba za analize zunajceličnih veziklov</t>
  </si>
  <si>
    <t>Laboratorij 1 - Pretočna citometrija</t>
  </si>
  <si>
    <t>Laboratorij 2 - Izolirani organi</t>
  </si>
  <si>
    <t>IBFL1.1</t>
  </si>
  <si>
    <t>IBFL1.2</t>
  </si>
  <si>
    <t>Laboratorij 1 - Čista soba</t>
  </si>
  <si>
    <t>IFL1.1</t>
  </si>
  <si>
    <t>IFL1.2</t>
  </si>
  <si>
    <t>IFL1.3</t>
  </si>
  <si>
    <t>IFL2.1</t>
  </si>
  <si>
    <t>IFL2.2</t>
  </si>
  <si>
    <t>MEC</t>
  </si>
  <si>
    <t>Laboratorij 1 - Genetika nevretenčarjev_Drosophila GSO1</t>
  </si>
  <si>
    <t>Predprostor (če bo potreben, glede na prezračevalni sistem)</t>
  </si>
  <si>
    <t>Laboratorij_natanitev živali in poskusi na živalih_Drosophila GSO1 - BSL1</t>
  </si>
  <si>
    <t>Garderoba</t>
  </si>
  <si>
    <t>Preoblačenje</t>
  </si>
  <si>
    <t>Laboratorij-mikroskop</t>
  </si>
  <si>
    <t>Laboratorij-delovni prostor</t>
  </si>
  <si>
    <t>Laboratorij za kardiorespiratorno testiranje in meritve</t>
  </si>
  <si>
    <t>Laboratorij za vedenjske raziskave</t>
  </si>
  <si>
    <t>Laboratorij za perfuzijo</t>
  </si>
  <si>
    <t>MECL1</t>
  </si>
  <si>
    <t>MECL2</t>
  </si>
  <si>
    <t>MECL3</t>
  </si>
  <si>
    <t>MECL4</t>
  </si>
  <si>
    <t>MECL5</t>
  </si>
  <si>
    <t>MECL6</t>
  </si>
  <si>
    <t>MECL7</t>
  </si>
  <si>
    <t>TEM</t>
  </si>
  <si>
    <t>SEM</t>
  </si>
  <si>
    <t>Pripravljalni laboratorij</t>
  </si>
  <si>
    <t>Čisti prostor</t>
  </si>
  <si>
    <t>IBCL2.1</t>
  </si>
  <si>
    <t>IBCL2.2</t>
  </si>
  <si>
    <t>IBCL2.3</t>
  </si>
  <si>
    <t>IBCL1.1</t>
  </si>
  <si>
    <t>IBCL1.2</t>
  </si>
  <si>
    <t>IBCL1.3</t>
  </si>
  <si>
    <t xml:space="preserve">Celični laboratorij 1.stopnje </t>
  </si>
  <si>
    <t>Celični laboratorij 2. stopnje</t>
  </si>
  <si>
    <t>Hladna soba GSO</t>
  </si>
  <si>
    <t>Hladna soba humani</t>
  </si>
  <si>
    <t>Čisti pripravljalni laboratorij</t>
  </si>
  <si>
    <t>Hladilniki</t>
  </si>
  <si>
    <t>Biobanka</t>
  </si>
  <si>
    <t>Laboratorij za izolacijo/humani</t>
  </si>
  <si>
    <t>Laboratorij za pre-PCR</t>
  </si>
  <si>
    <t>Laboratorij za post-PCR</t>
  </si>
  <si>
    <t>Splošni genomski - proteinski laboratorij,  GSO stopnje 2 bakteriološki laboratorij LAB 2</t>
  </si>
  <si>
    <t>GSO-stopnja 2 inkubacija</t>
  </si>
  <si>
    <t>BSL2- Izolacija</t>
  </si>
  <si>
    <t>IBKL 11</t>
  </si>
  <si>
    <t>Temnica</t>
  </si>
  <si>
    <t>Laboratorij za kromatografske metode</t>
  </si>
  <si>
    <t>IZOLACIJA - BSL2</t>
  </si>
  <si>
    <t>PRED PCR lab</t>
  </si>
  <si>
    <t>POST PCR lab</t>
  </si>
  <si>
    <t>Bioinformatski lab</t>
  </si>
  <si>
    <t>Prostor za pripravo reagentov</t>
  </si>
  <si>
    <t>Prostor za dokumentacijo in arhiv</t>
  </si>
  <si>
    <t>Pisarna za strokovno dejavnost (6 oseb)</t>
  </si>
  <si>
    <t>Garderoba - ločeno za čiste/umazane stvari za strokovno dejavnost + po možnosti tuš</t>
  </si>
  <si>
    <t>BSL2 + PRED PCR lab</t>
  </si>
  <si>
    <t>Hladna soba</t>
  </si>
  <si>
    <t>IBKL1.1</t>
  </si>
  <si>
    <t>IBKL1.2</t>
  </si>
  <si>
    <t>IBKL1.3</t>
  </si>
  <si>
    <t>IBKL2.1</t>
  </si>
  <si>
    <t>IBKL2.2</t>
  </si>
  <si>
    <t>IBKL3.1</t>
  </si>
  <si>
    <t>IBKL3.2</t>
  </si>
  <si>
    <t>IBKL3.3</t>
  </si>
  <si>
    <t>IBKL4.1</t>
  </si>
  <si>
    <t>IBKL4.2</t>
  </si>
  <si>
    <t>IBKL4.3</t>
  </si>
  <si>
    <t>IBKL7.1</t>
  </si>
  <si>
    <t>IBKL9.1</t>
  </si>
  <si>
    <t>IBKL9.2</t>
  </si>
  <si>
    <t>IBKL10.1</t>
  </si>
  <si>
    <t>IBKL11.1</t>
  </si>
  <si>
    <t>IBKL11.2</t>
  </si>
  <si>
    <t xml:space="preserve">Laboratorij 1 - mikrocirkulacija </t>
  </si>
  <si>
    <t>Mikrocirkulacija 1</t>
  </si>
  <si>
    <t>Mikrocirkulacija 2</t>
  </si>
  <si>
    <t>Kapilaroskopija</t>
  </si>
  <si>
    <t>Skladišče opreme/potrošnega materiala</t>
  </si>
  <si>
    <t>Kardiovaskularni UZ</t>
  </si>
  <si>
    <t>Kontrolna soba</t>
  </si>
  <si>
    <t>Priprava kemikalij</t>
  </si>
  <si>
    <t xml:space="preserve">Prostor za meritve     </t>
  </si>
  <si>
    <t>IFL3.1</t>
  </si>
  <si>
    <t>IFL3.2</t>
  </si>
  <si>
    <t>IFL3.3</t>
  </si>
  <si>
    <t>Vajalnica 1</t>
  </si>
  <si>
    <t>Vajalnica 2</t>
  </si>
  <si>
    <t>Arhiv - študenti in pacienti</t>
  </si>
  <si>
    <t>Skladišče opreme za vajalnice</t>
  </si>
  <si>
    <t>Elektronska delavnica</t>
  </si>
  <si>
    <t>Kemijski laboratorij 1 - pripravljalnica, suha kemija (skladišče kemikalij)</t>
  </si>
  <si>
    <t>Kemijski laboratorij 2 - pripravljalnica, mokra kemija (digestorij)</t>
  </si>
  <si>
    <t>Laboratorija za mikroskopijo</t>
  </si>
  <si>
    <t>Mikroskopija 1 - optična pinceta in optična mikroskopija</t>
  </si>
  <si>
    <t>Mikroskopija 2 - fluorescenčna in konfokalna mikroskopija</t>
  </si>
  <si>
    <t>Laboratorij za mikrofluidiko</t>
  </si>
  <si>
    <t>Mikrofluidika - optična pinceta, polarizacijska mikroskopija, kapilarna mikrofluidika</t>
  </si>
  <si>
    <t>IBFSL4</t>
  </si>
  <si>
    <t>Celični in biotehnološki laboratorij</t>
  </si>
  <si>
    <t>Celični laboratorij - predprostor in sterilni del (delo z živimi celicami in krvjo)</t>
  </si>
  <si>
    <t>Laboratorij za biotehnologijo</t>
  </si>
  <si>
    <t>IBFSL5</t>
  </si>
  <si>
    <t>Pripravljalni prostori</t>
  </si>
  <si>
    <t>Delavnica za popravila in orodje</t>
  </si>
  <si>
    <t>Pralnica in shramba za steklovino</t>
  </si>
  <si>
    <t>Tehtalni prostor</t>
  </si>
  <si>
    <t>IBFSL1.1</t>
  </si>
  <si>
    <t>IBFSL1.2</t>
  </si>
  <si>
    <t>IBFSL2.1</t>
  </si>
  <si>
    <t>IBFSL2.2</t>
  </si>
  <si>
    <t>IBFSL3.1</t>
  </si>
  <si>
    <t>IBFSL4.1</t>
  </si>
  <si>
    <t>IBFSL4.2</t>
  </si>
  <si>
    <t>IBFSL5.1</t>
  </si>
  <si>
    <t>IBFSL5.2</t>
  </si>
  <si>
    <t>IBFSL5.3</t>
  </si>
  <si>
    <t>Pisarne in kabineti</t>
  </si>
  <si>
    <t>Vajalnica 1 - Praktikum</t>
  </si>
  <si>
    <t>Vajalnica 2 - Praktikum</t>
  </si>
  <si>
    <t>Shramba didaktičnih pripomočkov</t>
  </si>
  <si>
    <t>Temnica 1</t>
  </si>
  <si>
    <t>IBFSP4</t>
  </si>
  <si>
    <t>Tajništvo</t>
  </si>
  <si>
    <t>Laboratorij 1 - laboratrorij za molekularno in celično  farmakologijo</t>
  </si>
  <si>
    <t>Laboratorij 2 - laboratorij za molekularno in celično toksikologijo</t>
  </si>
  <si>
    <t>IFETL5</t>
  </si>
  <si>
    <t>IFETLS4</t>
  </si>
  <si>
    <t>Specialni laboratorij  - prostor za delo z radioaktivnimi snovmi</t>
  </si>
  <si>
    <t>IFETLS5</t>
  </si>
  <si>
    <t>Specialni laboratorij  - prostor za delo s toksičnimi snovmi</t>
  </si>
  <si>
    <t>IFETLS6</t>
  </si>
  <si>
    <t xml:space="preserve">PCR in WB </t>
  </si>
  <si>
    <t>IFETLS7</t>
  </si>
  <si>
    <t>IFETLS8</t>
  </si>
  <si>
    <t>IFETLS9</t>
  </si>
  <si>
    <t>IFETLS10</t>
  </si>
  <si>
    <t>IFETLS11</t>
  </si>
  <si>
    <t>IFETLS12</t>
  </si>
  <si>
    <t>IFETLS13</t>
  </si>
  <si>
    <t>IFETLS14</t>
  </si>
  <si>
    <t>Čajna kuhinja</t>
  </si>
  <si>
    <t>IFETSP1</t>
  </si>
  <si>
    <t>IFETSP2</t>
  </si>
  <si>
    <t>IFETSP3</t>
  </si>
  <si>
    <t>Garderobe zaposleni</t>
  </si>
  <si>
    <t>Računalniška učilnica IBMI</t>
  </si>
  <si>
    <t>IBMIR1</t>
  </si>
  <si>
    <t>IBMIR2</t>
  </si>
  <si>
    <t>JUŽNI TRAKT BTP skupaj</t>
  </si>
  <si>
    <t>BTP za izračun FI</t>
  </si>
  <si>
    <t>ZAHODNI TRAKT BTP skupaj</t>
  </si>
  <si>
    <t>Seminar VT1</t>
  </si>
  <si>
    <t>Seminar VT2</t>
  </si>
  <si>
    <t>Seminar VT3</t>
  </si>
  <si>
    <t>Seminar VT4-IBMI</t>
  </si>
  <si>
    <t xml:space="preserve">Vajalnice </t>
  </si>
  <si>
    <t>(CUKV)/Fiziološko-simulacijska vajalnica</t>
  </si>
  <si>
    <t>Laboratorijska (wetlab) vajalnica - biokemijska-gen napredna vajalnica-wet lab</t>
  </si>
  <si>
    <t>Vajalnica mikroskopirnica 1 - morfologija</t>
  </si>
  <si>
    <t>Skupni prostori</t>
  </si>
  <si>
    <t>Tihi prostor za učenje – za študente</t>
  </si>
  <si>
    <t>SPI1</t>
  </si>
  <si>
    <t>SPI2</t>
  </si>
  <si>
    <t>SPI3</t>
  </si>
  <si>
    <t>SPI4</t>
  </si>
  <si>
    <t>SPI5</t>
  </si>
  <si>
    <t>SPI6</t>
  </si>
  <si>
    <t>Predavalnice</t>
  </si>
  <si>
    <t>SPI12</t>
  </si>
  <si>
    <t>SPI13</t>
  </si>
  <si>
    <t>IBKMGK1</t>
  </si>
  <si>
    <t>IBKMGK2</t>
  </si>
  <si>
    <t>IBKMGK3</t>
  </si>
  <si>
    <t>IBKMGK4</t>
  </si>
  <si>
    <t>IBKMGK5</t>
  </si>
  <si>
    <t>IBKMGK6</t>
  </si>
  <si>
    <t>IBKMGK7</t>
  </si>
  <si>
    <t>IBKMGK8</t>
  </si>
  <si>
    <t>klet</t>
  </si>
  <si>
    <t>Laboratorij 1 - Center za elektronsko mikroskopijo</t>
  </si>
  <si>
    <t>Osrednji učni prostor za UKV</t>
  </si>
  <si>
    <t>Osrednji učni prostor za UKV - Katedra za interno medicino</t>
  </si>
  <si>
    <t>Osrednji učni prostor za UKV - Katedra za ginekologijo</t>
  </si>
  <si>
    <t>Osrednji učni prostor za UKV - Katedra za pediatrijo</t>
  </si>
  <si>
    <t>Osrednji učni prostor za UKV - Katedra za anesteziologijo</t>
  </si>
  <si>
    <t>Prostor za opazovanje</t>
  </si>
  <si>
    <t>Prostor za simulacijo 1</t>
  </si>
  <si>
    <t>Prostor za simulacijo 2</t>
  </si>
  <si>
    <t>Prostor za simulacijo 3</t>
  </si>
  <si>
    <t>Prostor za simulacijo 4</t>
  </si>
  <si>
    <t xml:space="preserve">Prostori za simulacijo </t>
  </si>
  <si>
    <t>Visoko-resolucijske meritve kapacitivnosti (High-resolution capacitance measurements)</t>
  </si>
  <si>
    <t>Meritve kapacitivnosti v konfiguraciji celotne celice (Whole-cell capacitance measurements)</t>
  </si>
  <si>
    <t>Kombinirane meritve kalcija in električnih tokov (Combined measurements of calcium and electrical currents)</t>
  </si>
  <si>
    <t>Fotoliza in elektrofiziologija (Photolysis and electrophysiology)</t>
  </si>
  <si>
    <t>Superresolucijska mikroskopija (Structured illumination microscopy; SIM)</t>
  </si>
  <si>
    <t>Multifotonska mikroskopija (Multiphoton microscopy)</t>
  </si>
  <si>
    <t>Spektralna mikroskopija (Spectral imaging micropscopy)</t>
  </si>
  <si>
    <t>Mikroskopiranje možganov žuželk (Insect brain and tissue imaging;)</t>
  </si>
  <si>
    <t>Visoko-resolucijska mikroskopija mobilnosti organelov v realnem času (High resolution real-time organelle mobility measurements)</t>
  </si>
  <si>
    <t>Mikroskopija atomskih sil (Atomic force microscopy; AFM)</t>
  </si>
  <si>
    <t>Multikanalno mikroskopiranje z visoko hitrostjo (Multichannel high speed imaging; Colibri)</t>
  </si>
  <si>
    <t>Primarna celična kultura (razred D) +P1</t>
  </si>
  <si>
    <t>Tkivne kulture in organoidi iz humanih matičnih celic (razred D)) + P1</t>
  </si>
  <si>
    <t>Humane celične kulture (razred B) + P2</t>
  </si>
  <si>
    <t>IPAFISL1</t>
  </si>
  <si>
    <t>IPAFISL1.1</t>
  </si>
  <si>
    <t>IPAFISL1.2</t>
  </si>
  <si>
    <t>IPAFISL2</t>
  </si>
  <si>
    <t>IPAFISL2.1</t>
  </si>
  <si>
    <t>IPAFISL2.2</t>
  </si>
  <si>
    <t>IPAFISL3</t>
  </si>
  <si>
    <t>IPAFISL4</t>
  </si>
  <si>
    <t>IPAFISL4.1</t>
  </si>
  <si>
    <t>IPAFISL4.2</t>
  </si>
  <si>
    <t>IPAFISL5</t>
  </si>
  <si>
    <t>PISARNE in KABINETI</t>
  </si>
  <si>
    <t>Laboratorij za Biobanko</t>
  </si>
  <si>
    <t>Laboratorij 1 - Celični laboratoriji</t>
  </si>
  <si>
    <t>do 22% površin</t>
  </si>
  <si>
    <t>skupno v kleti</t>
  </si>
  <si>
    <t>Tehnični prostor - kompresorska postaja (komprimiran zrak) + DEMI voda</t>
  </si>
  <si>
    <t>Skladišče 3 - potrošni in laboratorijski material</t>
  </si>
  <si>
    <t>Skladišče 4 - odpadne kemikalije in laboratorijski odpadki</t>
  </si>
  <si>
    <t>Skladišče 5 - kontaminirani / infektivni odpadki</t>
  </si>
  <si>
    <t>Kuhinja - jedilnica - večnamenski prostor</t>
  </si>
  <si>
    <t>Skladišče 2 - kemikalije in topila (zamrzovalnik, omara)</t>
  </si>
  <si>
    <t>Kuhinja - razdelilna kuhinja (tehnologija )</t>
  </si>
  <si>
    <t>S2.1</t>
  </si>
  <si>
    <t>S2.2</t>
  </si>
  <si>
    <t>S2.3</t>
  </si>
  <si>
    <t>S2.4</t>
  </si>
  <si>
    <t>Krioprostor</t>
  </si>
  <si>
    <t>Laboratorij 2 - Laboratorij za celične kulture/ čisti prostor</t>
  </si>
  <si>
    <t>S1.1</t>
  </si>
  <si>
    <t>S1.2</t>
  </si>
  <si>
    <t>S1.3</t>
  </si>
  <si>
    <t>S4.1</t>
  </si>
  <si>
    <t>S4.2</t>
  </si>
  <si>
    <t>Sistemska soba - depo za odpadno IKT opremo</t>
  </si>
  <si>
    <t>Sistemska soba - depo za novo/rezervno IKT opremo</t>
  </si>
  <si>
    <t>Laboratorij 1 - Biokemijski laboratorij</t>
  </si>
  <si>
    <t>IPAFISL6</t>
  </si>
  <si>
    <t>IPAFISL3.1</t>
  </si>
  <si>
    <t>IPAFISL3.2</t>
  </si>
  <si>
    <t>Laboratorij 2 - Primarne celične kulture</t>
  </si>
  <si>
    <t>Laboratorij 3 - Primarne celične kulture</t>
  </si>
  <si>
    <t xml:space="preserve">Celični laboratorij, certificiran 2. varnostni razred </t>
  </si>
  <si>
    <t xml:space="preserve">Proteini, imunocitokemija, mikrokapilarna pretočna citometrija </t>
  </si>
  <si>
    <t>Laboratorij za celične kulture</t>
  </si>
  <si>
    <t>Predprostor laboratorija za celične kulture</t>
  </si>
  <si>
    <t>Laboratorij 4 - Fiziologija in mikroskopija</t>
  </si>
  <si>
    <t>Fiziološki laboratorij</t>
  </si>
  <si>
    <t>Laboratorij za mikrospektrofluorimetrijo</t>
  </si>
  <si>
    <t>Sklop 1: Skeletnomišične celične kulture</t>
  </si>
  <si>
    <t>IPAFISL5.1</t>
  </si>
  <si>
    <t>Predprostor (z dvojnimi vrati ločuje zunanji hodnik od ostalih prostorov znotraj sklopa L1.1)</t>
  </si>
  <si>
    <t>SRI</t>
  </si>
  <si>
    <t>IPAFISL5.2</t>
  </si>
  <si>
    <t>IPAFISL5.1.1</t>
  </si>
  <si>
    <t>IPAFISL5.1.2</t>
  </si>
  <si>
    <t>IPAFISL5.1.3</t>
  </si>
  <si>
    <t>IPAFISL5.1.4</t>
  </si>
  <si>
    <t>IPAFISL5.1.5</t>
  </si>
  <si>
    <t>Laboratorij za skeletnomišične kulture in inervirane kokulture (GSO2) (I) (vhod v L5.1.1 iz L5.1.4)</t>
  </si>
  <si>
    <t>Laboratorij za skeletnomišične kulture in inervirane kokulture (GSO2) (II)  (vhod v L5.1.2 iz L5.1.4)</t>
  </si>
  <si>
    <t>Celična banka in zmrzovalnik -80  (vhod v 51.1.3 iz L5.1.4)</t>
  </si>
  <si>
    <t>Sklop 3: Molekularnobiološke analize skeletnomišičnega tkiva in celic</t>
  </si>
  <si>
    <t>Laboratorij za analizo endokrine funkcije skeletne mišice (I)</t>
  </si>
  <si>
    <t>Laboratorij za analizo endokrine funkcije skeletne mišice (II)</t>
  </si>
  <si>
    <t>Laboratorij za znotrajcelično signaliziranje v skeletni mišici</t>
  </si>
  <si>
    <t>Sklop 4: Prostori za analizo slike</t>
  </si>
  <si>
    <t>Temnica (čista, ne za avtoradiografijo)</t>
  </si>
  <si>
    <t>Analiza gelov in membran (mora bit blizu temnice, oboje lahko označeno kot nujna skupna infrastruktura na PAFIJU, ni pa primerno za selitev v MRC)</t>
  </si>
  <si>
    <t>IPAFISL6.1</t>
  </si>
  <si>
    <t>IPAFISL6.2</t>
  </si>
  <si>
    <t>IPAFISL6.3</t>
  </si>
  <si>
    <t>IPAFISL7</t>
  </si>
  <si>
    <t>IPAFISL8</t>
  </si>
  <si>
    <t>IPAFISL9</t>
  </si>
  <si>
    <t>IPAFISL9.1</t>
  </si>
  <si>
    <t>IPAFISL9.2</t>
  </si>
  <si>
    <t>IPAFISL9.3</t>
  </si>
  <si>
    <t>IPAFISL9.4</t>
  </si>
  <si>
    <t>IPAFISL9.5</t>
  </si>
  <si>
    <t>IPAFISL10</t>
  </si>
  <si>
    <t>IPAFISL11</t>
  </si>
  <si>
    <t>Imunohistokemija</t>
  </si>
  <si>
    <t>Biokemija</t>
  </si>
  <si>
    <t>Molekularna biokemija</t>
  </si>
  <si>
    <t>Predprostor za čisti prostor</t>
  </si>
  <si>
    <t>Odvzem, obdelava in predpriprava humanih vzorcev</t>
  </si>
  <si>
    <t>Predpriprava/mokri laboratorij/prehodno skladišče/skrinje</t>
  </si>
  <si>
    <t>IPAFISL11.1</t>
  </si>
  <si>
    <t>IPAFISL11.2</t>
  </si>
  <si>
    <t>IPAFISL11.3</t>
  </si>
  <si>
    <t>IPAFISL11.4</t>
  </si>
  <si>
    <t>IPAFISL11.5</t>
  </si>
  <si>
    <t>IPAFISL11.6</t>
  </si>
  <si>
    <t>IPAFISL11.7</t>
  </si>
  <si>
    <t>IPAFISL12</t>
  </si>
  <si>
    <t>Laboratorij 11 - Laboratoriji za delo z biološkimi vzorci</t>
  </si>
  <si>
    <t>Laboratorij za testiranje avtonomnega živčevja</t>
  </si>
  <si>
    <t>Prostor za okrevanje (umeščen med  L2.1 in L2.2; prehod/dostop z ležečim vožičkom skozi drsna steklena vrata tudi iz L2.1 in L2.2 in iz hodnika)</t>
  </si>
  <si>
    <t>Analiza podatkov, arhiv, administracija</t>
  </si>
  <si>
    <t>IPAFISL12.1</t>
  </si>
  <si>
    <t>IPAFISL12.2</t>
  </si>
  <si>
    <t>IPAFISL12.3</t>
  </si>
  <si>
    <t>IPAFISL12.4</t>
  </si>
  <si>
    <t>SKUPNI PROSTORI IPAFI</t>
  </si>
  <si>
    <t>Hladna soba (+4 stopinje C)</t>
  </si>
  <si>
    <t>Instrumentalni laboratorij</t>
  </si>
  <si>
    <t>Tehtanje reagentov v razponu  od cca 1 mg do1 kg</t>
  </si>
  <si>
    <t xml:space="preserve">Posebna hladna soba -20 stopinj C </t>
  </si>
  <si>
    <t>VAJALNICE IPAFI</t>
  </si>
  <si>
    <t>Vajalnica za 60 študentov</t>
  </si>
  <si>
    <t xml:space="preserve">Skladišče 6 - hladna soba  - dušik </t>
  </si>
  <si>
    <t>korektura</t>
  </si>
  <si>
    <t>Tehnični prostor - UPS celoten kampus (brez IKT)</t>
  </si>
  <si>
    <t>Tehnični prostor - strojnica za klimate 4 (IKT)</t>
  </si>
  <si>
    <t>klet 2x</t>
  </si>
  <si>
    <t xml:space="preserve">v etaži, enakomerno po celi stavbi, 3x12 </t>
  </si>
  <si>
    <t>v etaži, enakomerno po celi stavbi, 3x12</t>
  </si>
  <si>
    <t>lahko se združita, skupaj oba UPS</t>
  </si>
  <si>
    <t>1. klet</t>
  </si>
  <si>
    <t>Tehnični prostor - trafo postaja z dizel agregatom (vključno IKT)</t>
  </si>
  <si>
    <t>Skladišče 1 - skupni arhiv za celoten kampus - papirna oblika</t>
  </si>
  <si>
    <t>na terenu, dostopno</t>
  </si>
  <si>
    <t>Tehnični prostor - klimati 4 (hladilni agregati IKT - zunanji del )</t>
  </si>
  <si>
    <t>Tehnični prostor - strojnica klimati 1 (prezračevanje - ostalo)</t>
  </si>
  <si>
    <t>Tehnični prostor - strojnica klimati 2 (nevarne emisije, mikrolaboratoriji)</t>
  </si>
  <si>
    <t>Tehnični prostor - strojnica klimati 3 (prezračevanje garaža)</t>
  </si>
  <si>
    <t>IFET, IBKMG, PAFI</t>
  </si>
  <si>
    <t>LSI3</t>
  </si>
  <si>
    <t>LSI4</t>
  </si>
  <si>
    <t xml:space="preserve">Prostor za radiometrične analize </t>
  </si>
  <si>
    <t>Pisarne in kabineti MEC</t>
  </si>
  <si>
    <t>MECK1</t>
  </si>
  <si>
    <t>MECK2</t>
  </si>
  <si>
    <t>MECK3</t>
  </si>
  <si>
    <t>MECK4</t>
  </si>
  <si>
    <t>MECK5</t>
  </si>
  <si>
    <t>MECK6</t>
  </si>
  <si>
    <t>MECK7</t>
  </si>
  <si>
    <t>MECK8</t>
  </si>
  <si>
    <t>MECSP</t>
  </si>
  <si>
    <t>MECSP1</t>
  </si>
  <si>
    <t>MECSP2</t>
  </si>
  <si>
    <t>Soba za NGS aparate in mikromreže</t>
  </si>
  <si>
    <t>Laboratorij 2 - Metabolomika in proteomika (BSL2)</t>
  </si>
  <si>
    <t>IFET, IF, PAFI</t>
  </si>
  <si>
    <t>Laboratorij za delo z radioaktivnimi snovmi - celične kulture</t>
  </si>
  <si>
    <t xml:space="preserve">Laboratorij za delo z radioaktivnimi snovmi </t>
  </si>
  <si>
    <t>Skupna pomivalnica in prostor za radioaktivne odpadke</t>
  </si>
  <si>
    <t>Biobanka (BSL2)</t>
  </si>
  <si>
    <t>LSI5</t>
  </si>
  <si>
    <t>LSI5.1</t>
  </si>
  <si>
    <t>LSI5.2</t>
  </si>
  <si>
    <t>LSI5.3</t>
  </si>
  <si>
    <t>Laboratorij 1 - NGS</t>
  </si>
  <si>
    <t>IFETL2 , if, pafi</t>
  </si>
  <si>
    <t>MECL8</t>
  </si>
  <si>
    <t>MECL9</t>
  </si>
  <si>
    <t>MECL10</t>
  </si>
  <si>
    <t>MECL11</t>
  </si>
  <si>
    <t>MECL12</t>
  </si>
  <si>
    <t>Tehnična služba - delavnica</t>
  </si>
  <si>
    <t>Mehanična delavnica - čisti del</t>
  </si>
  <si>
    <t>Mehanična delavnica - umazani del</t>
  </si>
  <si>
    <t>Sejna soba - s čitalnico in mini knjižnico</t>
  </si>
  <si>
    <t>Pisarna predstojniki</t>
  </si>
  <si>
    <t>Kabinet, visokošolski učitelji in vodje laboratorijev, vodja PS</t>
  </si>
  <si>
    <t>Kabinet, asistent, znanstveni svetnik</t>
  </si>
  <si>
    <t>Kabinet, emeritus - 1x/OE</t>
  </si>
  <si>
    <t>Kabinet, strokovni sodelavec</t>
  </si>
  <si>
    <t>10 m2/1dm - 15m2/2dm</t>
  </si>
  <si>
    <t>Kabinet, tehnični sodelavec</t>
  </si>
  <si>
    <t>Skupni prostori IBKMG že v južnem traktu</t>
  </si>
  <si>
    <t>Kabinet, strokovni sodelavec, trazsikocvalec do naziva znanstevnoi svetnik</t>
  </si>
  <si>
    <t>MECSP3</t>
  </si>
  <si>
    <t>Sejna soba MEC</t>
  </si>
  <si>
    <t>Čajna kuhinja, s čitalnico in mini knjižnico</t>
  </si>
  <si>
    <t>IBKMGSP1</t>
  </si>
  <si>
    <t>IBKMGSP2</t>
  </si>
  <si>
    <t>NATEČAJNA NALOGA</t>
  </si>
  <si>
    <t>Hladilniki z zamrzovalniki, skrinje -20, -80</t>
  </si>
  <si>
    <t>IBKMGK9</t>
  </si>
  <si>
    <t>MECK9</t>
  </si>
  <si>
    <t>IBFK5</t>
  </si>
  <si>
    <t>IBFK6</t>
  </si>
  <si>
    <t>IBFK7</t>
  </si>
  <si>
    <t>IBFK8</t>
  </si>
  <si>
    <t>IBFK9</t>
  </si>
  <si>
    <t>IBKMGSP3</t>
  </si>
  <si>
    <t>Kemijska laboratorija 1 in 2</t>
  </si>
  <si>
    <t>Centralni prostor - skupen za pripravo izpitov, ločen od pedagoškega dela (varnostne zahteve)</t>
  </si>
  <si>
    <t>Računalniška predavalnica - Predavalnica VT-3 90 sedišč</t>
  </si>
  <si>
    <t>Pisarna za priiprave IBMI</t>
  </si>
  <si>
    <t>Kabinet, strokovni sodelavec, trazsikocvalec do naziva znanstevni svetnik</t>
  </si>
  <si>
    <t>Osrednji učni prostor za UKV - Katedra za kirurgijo</t>
  </si>
  <si>
    <t>Osrednji učni prostor za UKV - Katedra za družinsko medicino, medicino dela</t>
  </si>
  <si>
    <t>Prostor za poskuse/meritve 1</t>
  </si>
  <si>
    <t>Prostor za poskuse/meritve 2</t>
  </si>
  <si>
    <t>Priprava/garderoba za preiskovance</t>
  </si>
  <si>
    <t>Prostor za poskuse/meritve</t>
  </si>
  <si>
    <t xml:space="preserve">Prostor za meritve </t>
  </si>
  <si>
    <t>Soba za pred-PCR s predprostorom</t>
  </si>
  <si>
    <t>Filter - vstopni(garderoba)</t>
  </si>
  <si>
    <t>Air-lock</t>
  </si>
  <si>
    <t>Tuš</t>
  </si>
  <si>
    <t>Laboratorij - soft lithography</t>
  </si>
  <si>
    <t>Mikroskop</t>
  </si>
  <si>
    <t>Laboratorij - dry chemistry</t>
  </si>
  <si>
    <t>Laboratorij - wet chemistry</t>
  </si>
  <si>
    <t>IBFL1.3</t>
  </si>
  <si>
    <t>IBFL1.4</t>
  </si>
  <si>
    <t>IBFL1.5</t>
  </si>
  <si>
    <t>IBFL1.6</t>
  </si>
  <si>
    <t>IBFL1.7</t>
  </si>
  <si>
    <t>IBFL1.8</t>
  </si>
  <si>
    <t>Sejna soba MRC</t>
  </si>
  <si>
    <t>Ordinacija</t>
  </si>
  <si>
    <t>Opazovanje</t>
  </si>
  <si>
    <t>Operacijska dvorana - klasa A</t>
  </si>
  <si>
    <t>Mala operacijska dvorana - klasa B</t>
  </si>
  <si>
    <t>Priprava pacienta anestezija</t>
  </si>
  <si>
    <t>Kirurško umivanje</t>
  </si>
  <si>
    <t>Prostor - nečisto</t>
  </si>
  <si>
    <t>Skupni prostori OP bloka</t>
  </si>
  <si>
    <t>Garderobni filter  osebje  M - (nečisto, čisto) 1,00 m2/osebo</t>
  </si>
  <si>
    <t>Garderobni filter  osebje  Ž - (nečisto, čisto) 1,00 m2/osebo</t>
  </si>
  <si>
    <t>Shramba opreme, rekvizitov, materiala</t>
  </si>
  <si>
    <t>Izstop + tuš</t>
  </si>
  <si>
    <t>Skladišče opreme/potrošnega materiala za LAB1 in LAB2</t>
  </si>
  <si>
    <t>Priprava mikro in sterilnih vzorcev s skladiščem in 8A Nukleinske kisline</t>
  </si>
  <si>
    <t>IPAFISL4.3</t>
  </si>
  <si>
    <t>Prostor za dewar posode za celični laboratorij</t>
  </si>
  <si>
    <t>Prostor za dekontaminacijo odpada (sterilizator, iznos škatle dim 30x40x65 cm)</t>
  </si>
  <si>
    <t>Fluoroscentni mikroskop</t>
  </si>
  <si>
    <t>Laboratorij 5.1 - Celični laboratorij GSO2</t>
  </si>
  <si>
    <t>Priprava celičnih in tkivnih kultur - čisti prostor GSO2</t>
  </si>
  <si>
    <t>Laboratorij za delo z izotopi - in situ hibridizacija z uporabo izotopov - LRM4</t>
  </si>
  <si>
    <t>Detekcija (izotopi, temnica) - LRM4.1</t>
  </si>
  <si>
    <t>Dekontaminacija (pomivalnica)  - LRM4.2</t>
  </si>
  <si>
    <t>število uporabnikov</t>
  </si>
  <si>
    <t>Sejna soba skupna za cel PAFI</t>
  </si>
  <si>
    <t xml:space="preserve">Prostor za čisti avtoklav, pomivalnica za steklovino, washer-desinfector; sušilec za steklovino in aparat za deionizirano vodo, pečica za sterilizacijo, 2x sterilizator za čisti avtoklav </t>
  </si>
  <si>
    <t>Soba z veliko skupno opremo - pripravljalnica in ledomat</t>
  </si>
  <si>
    <t>Laboratorij 3 - labortatorij za farmakodinamiko in farmakokinetiko 1</t>
  </si>
  <si>
    <t>Pripravljalnica</t>
  </si>
  <si>
    <t>Laboratorij 5.2 - Celični laboratorij - prostor za pripravo GSO2</t>
  </si>
  <si>
    <t>IFETLS15</t>
  </si>
  <si>
    <t>TWC za preiskovance</t>
  </si>
  <si>
    <t>Skladišče potrošnega materiala za laboratorije</t>
  </si>
  <si>
    <t>Seminarski prostor</t>
  </si>
  <si>
    <t>Čakalnica za paciente - skupna za PAFI in IF</t>
  </si>
  <si>
    <t>Laboratorij 12 - Laboratorij za humano fiziologijo 1 v povezavi s PAFI</t>
  </si>
  <si>
    <t>Kabinet, mladi raziskovalci in raziskovalci 8</t>
  </si>
  <si>
    <t>v MRC</t>
  </si>
  <si>
    <t xml:space="preserve">Celični laboratorij (KLASA D) </t>
  </si>
  <si>
    <t>Kabinet, tehnični sodelavec - SKUPNI KABINET za tehnične sodelavce</t>
  </si>
  <si>
    <t>Tehnični prostori</t>
  </si>
  <si>
    <t>Komunikacije</t>
  </si>
  <si>
    <t>Garaža</t>
  </si>
  <si>
    <t>Pedagoški prostori, učilnice, seminarji in vajalnice</t>
  </si>
  <si>
    <t>Tehnični prostori in servisi</t>
  </si>
  <si>
    <t>Laboratorij 2 - Okoljska fiziologija</t>
  </si>
  <si>
    <t>Laboratorij 3 - Ergonomski</t>
  </si>
  <si>
    <t>Laboratorij 4 - Molekularno-kemijski</t>
  </si>
  <si>
    <t>Laboratorij 5 - kardiopulmonalno testiranje</t>
  </si>
  <si>
    <t>Laboratorij 6 - nevrofiziološki</t>
  </si>
  <si>
    <t>WC za paciente - skupna za IF in PAFI</t>
  </si>
  <si>
    <t>SKUPAJ</t>
  </si>
  <si>
    <t xml:space="preserve">SKUPAJ </t>
  </si>
  <si>
    <t>NAZIV sklopa prostorov / OE</t>
  </si>
  <si>
    <t>Laboratorij za analizo presnove in radiometrične teste na izoliranih organih (živali)</t>
  </si>
  <si>
    <t>Laboratorij za slikovno diagnostiko - radioaktivno področje</t>
  </si>
  <si>
    <t>Prostori za shranjevanje (material, krma in hrana za živali...)</t>
  </si>
  <si>
    <t>Prostori za karanteno živali</t>
  </si>
  <si>
    <t>Garderobe (s tuši in enosmernim vstopom)z upoštevanjem čistih/nečitih poti</t>
  </si>
  <si>
    <t>Multifunkcionalni prostor za zebrice oz. za nastanitev drugih živalskih vrst ali pa za laboratorij za odvzem tkiv</t>
  </si>
  <si>
    <t>Laboratorij za evtanazijo+ izolirani organi IFET; PAFI, IF</t>
  </si>
  <si>
    <r>
      <rPr>
        <b/>
        <sz val="10"/>
        <rFont val="Arial Narrow"/>
        <family val="2"/>
      </rPr>
      <t>Multifuncionalni laboratoriji (se lahko uporabijo za nastanitev živali-po potrebi)</t>
    </r>
    <r>
      <rPr>
        <sz val="10"/>
        <rFont val="Arial Narrow"/>
        <family val="2"/>
      </rPr>
      <t xml:space="preserve">
(kirurški postopki in pooperativna nega, stereotaktično vbrzgavanje virusov, nevrološke raziskave in enostavne postopke, diagnostične postopke, hiperbarična komora)</t>
    </r>
  </si>
  <si>
    <r>
      <rPr>
        <b/>
        <sz val="10"/>
        <rFont val="Arial Narrow"/>
        <family val="2"/>
      </rPr>
      <t>Prostori za nastanitev živali  (se lahko uporabijo za laboratorije-po potrebi)</t>
    </r>
    <r>
      <rPr>
        <sz val="10"/>
        <rFont val="Arial Narrow"/>
        <family val="2"/>
      </rPr>
      <t xml:space="preserve">
(miši, podgane, razmnoževanje, nastanitev v poskusu, obrnjen dnevno nočni ritem, metabolne kletke)</t>
    </r>
  </si>
  <si>
    <t>Pomivalnica (nečisti del 60m2</t>
  </si>
  <si>
    <t xml:space="preserve">Medicinski eksperimentalni center MEC </t>
  </si>
  <si>
    <r>
      <t xml:space="preserve">Laboratoriji - poskusne živali </t>
    </r>
    <r>
      <rPr>
        <b/>
        <sz val="10"/>
        <rFont val="Arial Narrow"/>
        <family val="2"/>
      </rPr>
      <t>- vretenčarji</t>
    </r>
  </si>
  <si>
    <t>Laboratorij 2 - Opto- in elektrofiziologija in vivo _GSO1 in GSO2 del MEC BSL2</t>
  </si>
  <si>
    <t>Laboratorij 3 - P3 (BSL3)</t>
  </si>
  <si>
    <t xml:space="preserve">Laboratorij 4 - Laboratorij za analizo presnove skeletne mišice </t>
  </si>
  <si>
    <t>IPAFIL4</t>
  </si>
  <si>
    <t>IPAFIL1</t>
  </si>
  <si>
    <t>IPAFIL1.1</t>
  </si>
  <si>
    <t>IPAFIL1.2</t>
  </si>
  <si>
    <t>IPAFIL2</t>
  </si>
  <si>
    <t>IPAFIL3</t>
  </si>
  <si>
    <t>IPAFIL3.1</t>
  </si>
  <si>
    <t>IPAFIL3.2</t>
  </si>
  <si>
    <t>IPAFIL3.3</t>
  </si>
  <si>
    <t>IPAFIL3.4</t>
  </si>
  <si>
    <t>IPAFIL3.5</t>
  </si>
  <si>
    <t>MRCSP1</t>
  </si>
  <si>
    <t>IBKMG, ostali</t>
  </si>
  <si>
    <t>1x</t>
  </si>
  <si>
    <t>2x</t>
  </si>
  <si>
    <t>št. prostorov</t>
  </si>
  <si>
    <t>Kabinet, mladi raziskovalci in raziskovalci 6</t>
  </si>
  <si>
    <t>max velikost</t>
  </si>
  <si>
    <t>NATEČAJNA REŠITEV</t>
  </si>
  <si>
    <t>IZHODIŠČA ZA IZRAČUN FI - NATEČAJNA NALOGA</t>
  </si>
  <si>
    <t>Laboratorij 3</t>
  </si>
  <si>
    <t>Laboratorij  za celične terapije in primarne celične kulture</t>
  </si>
  <si>
    <t>11x</t>
  </si>
  <si>
    <t>6x</t>
  </si>
  <si>
    <t>Kabinet, tehnični sodelavec - SKUPEN PROSTOR ZA VSE TEHNIKE 6 dm</t>
  </si>
  <si>
    <t>Laboratorij 8 - Laboratorij za mikromreže</t>
  </si>
  <si>
    <t xml:space="preserve">Laboratorij 9 </t>
  </si>
  <si>
    <t>Prostor za shranjevanje reagentov in vzorcev</t>
  </si>
  <si>
    <t>Laboratorij 5 - Soba za bioinformacijske analize z arhivom</t>
  </si>
  <si>
    <t>Laboratorij 10 - Laboratorij za farmakogenetiko in laboratorij ta translacijsko med. biokemijo - strokovna dejavnost</t>
  </si>
  <si>
    <t>Sprejem bioloških vzorcev</t>
  </si>
  <si>
    <t>IBKL7.2</t>
  </si>
  <si>
    <t>IBKL7.3</t>
  </si>
  <si>
    <t>IBKL 9</t>
  </si>
  <si>
    <t>IBKL 10</t>
  </si>
  <si>
    <t>IBKL10.2</t>
  </si>
  <si>
    <t>IBKL10.3</t>
  </si>
  <si>
    <t>IBKL10.4</t>
  </si>
  <si>
    <t>IBKL10.5</t>
  </si>
  <si>
    <t>IBKL10.6</t>
  </si>
  <si>
    <t>IBKL10.7</t>
  </si>
  <si>
    <t>IBKL10.8</t>
  </si>
  <si>
    <t>IBKL10.9</t>
  </si>
  <si>
    <t>IBKL10.10</t>
  </si>
  <si>
    <t>IBKL11.3</t>
  </si>
  <si>
    <t>IBKL11.4</t>
  </si>
  <si>
    <t>Laboratorij 11 - Laboratorij za farmakogenetiko - raziskovalna dejavnost</t>
  </si>
  <si>
    <t>Laboratorij 6 - Splošni lab 1 (Proteinski - nanomedicina - napredne tehnologije)</t>
  </si>
  <si>
    <t>LSI6</t>
  </si>
  <si>
    <t>LSI7</t>
  </si>
  <si>
    <t>LSI8</t>
  </si>
  <si>
    <t>LSI9</t>
  </si>
  <si>
    <t>LSI10</t>
  </si>
  <si>
    <t>LSI11</t>
  </si>
  <si>
    <t>LSI12</t>
  </si>
  <si>
    <t>LSI13</t>
  </si>
  <si>
    <t>Kabinet, strokovni sodelavec, rassikovalec do naziva znanstveni svetnik</t>
  </si>
  <si>
    <t>IFL4</t>
  </si>
  <si>
    <t>IFL4.1</t>
  </si>
  <si>
    <t>IFL4.2</t>
  </si>
  <si>
    <t>IFL4.3</t>
  </si>
  <si>
    <t>IFL5</t>
  </si>
  <si>
    <t>IFL5.1</t>
  </si>
  <si>
    <t>IFL5.2</t>
  </si>
  <si>
    <t>IFL6</t>
  </si>
  <si>
    <t>IFL6.1</t>
  </si>
  <si>
    <t>IFL6.2</t>
  </si>
  <si>
    <t>IFL6.3</t>
  </si>
  <si>
    <t>3x</t>
  </si>
  <si>
    <t>IFV1</t>
  </si>
  <si>
    <t>IFV2</t>
  </si>
  <si>
    <t>IFV3</t>
  </si>
  <si>
    <t>IFK1</t>
  </si>
  <si>
    <t>IFK2</t>
  </si>
  <si>
    <t>IFK3</t>
  </si>
  <si>
    <t>IFK4</t>
  </si>
  <si>
    <t>IFK5</t>
  </si>
  <si>
    <t>IFK6</t>
  </si>
  <si>
    <t>IFK7</t>
  </si>
  <si>
    <t>IFK8</t>
  </si>
  <si>
    <t>IFK9</t>
  </si>
  <si>
    <t>IFSP7</t>
  </si>
  <si>
    <t>16x</t>
  </si>
  <si>
    <t>4x</t>
  </si>
  <si>
    <t>9x</t>
  </si>
  <si>
    <t>Predprostor za celični laboratorij 2. varnostni razred</t>
  </si>
  <si>
    <t>Soba z -20 (15x) in -80 zamrzovalniki (10x)</t>
  </si>
  <si>
    <t xml:space="preserve">Laboratorij 7 - Laboratorij za oživčene tkivne kulture </t>
  </si>
  <si>
    <t>Laboratorij 8 - Elektrofiziologija</t>
  </si>
  <si>
    <t>IPAFISL8.1</t>
  </si>
  <si>
    <t>IPAFISL8.2</t>
  </si>
  <si>
    <t>IPAFISL8.3</t>
  </si>
  <si>
    <t>IPAFISL8.4</t>
  </si>
  <si>
    <t>Laboratorij 9 - Optofiziologija</t>
  </si>
  <si>
    <t>IPAFISL9.6</t>
  </si>
  <si>
    <t>IPAFISL9.7</t>
  </si>
  <si>
    <t>Laboratorij 10 - Priprava GSO (Laboratorij MBBK) BSL1 in Čisti prostori</t>
  </si>
  <si>
    <t>IPAFISL10.2</t>
  </si>
  <si>
    <t>IPAFISL10.3</t>
  </si>
  <si>
    <t>IPAFISL10.4</t>
  </si>
  <si>
    <t>IPAFISL13</t>
  </si>
  <si>
    <t>Laboratorij 14 - Laboratorij za raziskave možganov</t>
  </si>
  <si>
    <t>Laboratorij 13 - Odvzem in priprava humanih vzorcev za analizo (kri, urin)</t>
  </si>
  <si>
    <t>IPAFISL 14</t>
  </si>
  <si>
    <t>IPAFISL14.1</t>
  </si>
  <si>
    <t>IPAFISL14.2</t>
  </si>
  <si>
    <t>IPAFISL14.3</t>
  </si>
  <si>
    <t>IPAFISL15</t>
  </si>
  <si>
    <t>IPAFISL15.1</t>
  </si>
  <si>
    <t>IPAFISL15.2</t>
  </si>
  <si>
    <t>IPAFISL15.3</t>
  </si>
  <si>
    <t>IPAFIV1</t>
  </si>
  <si>
    <t>IPAFIV</t>
  </si>
  <si>
    <t>Kabinet, strokovni sodelavec, raziskovalec do naziva znanstveni svetnik</t>
  </si>
  <si>
    <t>IPAFIK1</t>
  </si>
  <si>
    <t>IPAFIK2</t>
  </si>
  <si>
    <t>IPAFIK3</t>
  </si>
  <si>
    <t>IPAFIK4</t>
  </si>
  <si>
    <t>IPAFIK5</t>
  </si>
  <si>
    <t>IPAFIK6</t>
  </si>
  <si>
    <t>IPAFIK7</t>
  </si>
  <si>
    <t>IPAFIK8</t>
  </si>
  <si>
    <t>IPAFIK9</t>
  </si>
  <si>
    <t>IPAFISP</t>
  </si>
  <si>
    <t>IPAFISP1</t>
  </si>
  <si>
    <t>IPAFISP2</t>
  </si>
  <si>
    <t>IPAFISP3</t>
  </si>
  <si>
    <t>IPAFISP4</t>
  </si>
  <si>
    <t>IPAFISP5</t>
  </si>
  <si>
    <t>IPAFISP6</t>
  </si>
  <si>
    <t>IPAFISP7</t>
  </si>
  <si>
    <t>IPAFISP8</t>
  </si>
  <si>
    <t>IPAFISP9</t>
  </si>
  <si>
    <t>IPAFISL10.1.1</t>
  </si>
  <si>
    <t>IPAFISL10.1.2</t>
  </si>
  <si>
    <t>Predprostori (P1) za posamezni čisti  prostor ločeno</t>
  </si>
  <si>
    <t>Predprostori (P2) za posamezni čisti  prostor ločeno</t>
  </si>
  <si>
    <t>IBFV3</t>
  </si>
  <si>
    <t xml:space="preserve">Mala amfiteatralna predavalnica 2 - Predavalnica VT-2 za 100 </t>
  </si>
  <si>
    <t>Laboratorij 4 - laboratorij za izolirane celice</t>
  </si>
  <si>
    <t>Laboratorij 5 - laboratorij za kardiovaskularno farmakologijo</t>
  </si>
  <si>
    <t>Analitski laboratorij - HPLC</t>
  </si>
  <si>
    <t>Prostor za pripravo in shranjevanje kliničnih biomarkerjev</t>
  </si>
  <si>
    <t>Prostor za tehtanje</t>
  </si>
  <si>
    <t>Prostor za hladilne omare -20 C in -80 C</t>
  </si>
  <si>
    <t>Kabinet za skladiščenje nevarnih kemikalij</t>
  </si>
  <si>
    <t>Pomivalnica laboratorijske steklovine + avtoklav</t>
  </si>
  <si>
    <t>Prostor za centrifuge</t>
  </si>
  <si>
    <t>Prostor za laboratorijsko steklovino</t>
  </si>
  <si>
    <t>Interaktivni seminarski prostori/predavalnice z računalniki s kapaciteto 25 - 50 sedišč)</t>
  </si>
  <si>
    <t>SP7</t>
  </si>
  <si>
    <t>SP8</t>
  </si>
  <si>
    <t>SP9</t>
  </si>
  <si>
    <t>Seminar VT5</t>
  </si>
  <si>
    <t>CUKVK1</t>
  </si>
  <si>
    <t>CUKVK2</t>
  </si>
  <si>
    <t>CUKVK3</t>
  </si>
  <si>
    <t>CUKVK4</t>
  </si>
  <si>
    <t>CUKVK5</t>
  </si>
  <si>
    <t>CUKVK6</t>
  </si>
  <si>
    <t>CUKVK7</t>
  </si>
  <si>
    <t>CUKVK8</t>
  </si>
  <si>
    <t>CUKVK9</t>
  </si>
  <si>
    <t>IFETK1</t>
  </si>
  <si>
    <t>IFETK2</t>
  </si>
  <si>
    <t>IFETK3</t>
  </si>
  <si>
    <t>IFETK4</t>
  </si>
  <si>
    <t>IFETK5</t>
  </si>
  <si>
    <t>IFETK6</t>
  </si>
  <si>
    <t>IFETK7</t>
  </si>
  <si>
    <t>IFETK8</t>
  </si>
  <si>
    <t>IFETK9</t>
  </si>
  <si>
    <t>Kabinet, mladi raziskovalci in raziskovalci 4</t>
  </si>
  <si>
    <t>SPI14</t>
  </si>
  <si>
    <t>SPI15</t>
  </si>
  <si>
    <t>SPI16</t>
  </si>
  <si>
    <t>CUKVSP1</t>
  </si>
  <si>
    <t>CUKVSP2</t>
  </si>
  <si>
    <t>CUKVSP3</t>
  </si>
  <si>
    <t>Sanitarije in kopalnica zaposleni</t>
  </si>
  <si>
    <t>CUKVSP4</t>
  </si>
  <si>
    <t>CUKVSP5</t>
  </si>
  <si>
    <t>Operacijski blok A</t>
  </si>
  <si>
    <t>Operacijski blok B</t>
  </si>
  <si>
    <t>CUKVS</t>
  </si>
  <si>
    <t>CUKVOUP1</t>
  </si>
  <si>
    <t>CUKVOUP2</t>
  </si>
  <si>
    <t>CUKVOUP3</t>
  </si>
  <si>
    <t>CUKVOUP4</t>
  </si>
  <si>
    <t>CUKVOUP5</t>
  </si>
  <si>
    <t>CUKVOUP6</t>
  </si>
  <si>
    <t>CUKVOUP7</t>
  </si>
  <si>
    <t>CUKVOUP8</t>
  </si>
  <si>
    <t>CUKVOUP9</t>
  </si>
  <si>
    <t>CUKVOUP</t>
  </si>
  <si>
    <t>CUKVS1</t>
  </si>
  <si>
    <t>CUKVS1.1</t>
  </si>
  <si>
    <t>CUKVS1.2</t>
  </si>
  <si>
    <t>CUKVS2.1</t>
  </si>
  <si>
    <t>CUKVS2.2</t>
  </si>
  <si>
    <t>CUKVS3.1</t>
  </si>
  <si>
    <t>CUKVS3.2</t>
  </si>
  <si>
    <t>CUKVS4.1</t>
  </si>
  <si>
    <t>CUKVS4.2</t>
  </si>
  <si>
    <t>CUKVS5</t>
  </si>
  <si>
    <t>CUKVS6</t>
  </si>
  <si>
    <t>CUKVS5.1</t>
  </si>
  <si>
    <t>CUKVS5.2</t>
  </si>
  <si>
    <t>CUKVS5.3</t>
  </si>
  <si>
    <t>CUKVS5.4</t>
  </si>
  <si>
    <t>CUKVS6.1</t>
  </si>
  <si>
    <t>CUKVS6.2</t>
  </si>
  <si>
    <t>CUKVS6.3</t>
  </si>
  <si>
    <t>CUKVS6.4</t>
  </si>
  <si>
    <t>CUKVS7</t>
  </si>
  <si>
    <t>CUKVS7.1</t>
  </si>
  <si>
    <t>CUKVS7.2</t>
  </si>
  <si>
    <t>CUKVS2</t>
  </si>
  <si>
    <t>CUKVS3</t>
  </si>
  <si>
    <t>CUKVS4</t>
  </si>
  <si>
    <t>Pisarna IKT 1 - 2 dm</t>
  </si>
  <si>
    <t>Pisarna IKT 2 - 2 dm</t>
  </si>
  <si>
    <t>Pisarna IKT 3 - 2 dm</t>
  </si>
  <si>
    <t>Sistemska soba - depo za IKT opremo</t>
  </si>
  <si>
    <t>Recepcija + CNS za požar - 1 dm</t>
  </si>
  <si>
    <t>Tehnična služba - pisarna servisne službe - 3 dm (pritličje)</t>
  </si>
  <si>
    <t>S7.1</t>
  </si>
  <si>
    <t>S7.2</t>
  </si>
  <si>
    <t>S7.3</t>
  </si>
  <si>
    <t>Centralni sprejem in izdaja blaga - 1 dm</t>
  </si>
  <si>
    <t>S10.1</t>
  </si>
  <si>
    <t>S10.2</t>
  </si>
  <si>
    <t>S10.3</t>
  </si>
  <si>
    <t>S10.4</t>
  </si>
  <si>
    <t>S10.5</t>
  </si>
  <si>
    <t>S10.6</t>
  </si>
  <si>
    <t>S10.7</t>
  </si>
  <si>
    <t>Zbiralnica vseh ostalih odpadkov - niša / teren</t>
  </si>
  <si>
    <t>Skladišča</t>
  </si>
  <si>
    <t>Sistemska soba - pisarne za IKT vzdrževalce, 6 DM</t>
  </si>
  <si>
    <t>Osrednji podatkovni center za celotno MF (dim. cca 11,50 (min) x 10,50 m</t>
  </si>
  <si>
    <t>Komuinikacijski prostor - vozlišče 1 - MRC (dim. 3,20 x 3,60 m)</t>
  </si>
  <si>
    <t>Komuinikacijski prostor - vozlišče 2 (dim. 3,20 x 3,60 m)</t>
  </si>
  <si>
    <t>Komuinikacijski prostor - vozlišče 3 (dim. 3,20 x 3,60 m)</t>
  </si>
  <si>
    <t>Komuinikacijski prostor - vozlišče 4 (dim. 3,20 x 3,60 m)</t>
  </si>
  <si>
    <t>S11.1</t>
  </si>
  <si>
    <t>S11.2</t>
  </si>
  <si>
    <t>S11.3</t>
  </si>
  <si>
    <t>S11.4</t>
  </si>
  <si>
    <t>S11.5</t>
  </si>
  <si>
    <t>S11.6</t>
  </si>
  <si>
    <t>S11.7</t>
  </si>
  <si>
    <t>S11.8</t>
  </si>
  <si>
    <t>S11.9</t>
  </si>
  <si>
    <t>S11.10</t>
  </si>
  <si>
    <t>S11.11</t>
  </si>
  <si>
    <t xml:space="preserve">Komunikacije (hodniki, stopnišča, dvigala - osebna, tovorna) </t>
  </si>
  <si>
    <t>Tiskarna, trgovina, fotokopirnica</t>
  </si>
  <si>
    <t>Kuhinja / restavracija</t>
  </si>
  <si>
    <t>S12.1</t>
  </si>
  <si>
    <t>S12.2</t>
  </si>
  <si>
    <t>Skupni prostori kampusa</t>
  </si>
  <si>
    <t>SPK</t>
  </si>
  <si>
    <t xml:space="preserve">SPK1 </t>
  </si>
  <si>
    <t>SPK2</t>
  </si>
  <si>
    <t>SPK3</t>
  </si>
  <si>
    <t>SPK4</t>
  </si>
  <si>
    <t>SPK5</t>
  </si>
  <si>
    <t>SPK6</t>
  </si>
  <si>
    <t>SPK7</t>
  </si>
  <si>
    <t xml:space="preserve">dodatne usmeritve </t>
  </si>
  <si>
    <t>v etaži, v bližini predavalnic</t>
  </si>
  <si>
    <t>v etaži, v osrednjem delu</t>
  </si>
  <si>
    <t>v kleti, tehnični prostor</t>
  </si>
  <si>
    <t>Tehnični prostor IKT - UPS</t>
  </si>
  <si>
    <t>pritličje</t>
  </si>
  <si>
    <t>klet/pritličje (2 prostora, 1+3DM)</t>
  </si>
  <si>
    <t>klet ali pritličje</t>
  </si>
  <si>
    <t>Skupni prostor za druženje, rekreacija, fitnes</t>
  </si>
  <si>
    <t>Slavnostna konferenčna dvorana, obenem soba za komisije, zagovore diplomskih del</t>
  </si>
  <si>
    <t>ob terasi</t>
  </si>
  <si>
    <t>Skupne čajine kuhinje, druženje za vse OE</t>
  </si>
  <si>
    <t>v vsaki etaži oz. vsaj 4x</t>
  </si>
  <si>
    <t>Garderobe (študenti), večnamenski del; prostor za druženje</t>
  </si>
  <si>
    <t xml:space="preserve">WC - M, Ž (študenti, obiskovalci + invalidi + 1x tuš) </t>
  </si>
  <si>
    <t>WC - M, Ž (pedagogi, osebje + 1x tuš / etažo)</t>
  </si>
  <si>
    <t>Z1</t>
  </si>
  <si>
    <t>Z2</t>
  </si>
  <si>
    <t>površine za izračun FI</t>
  </si>
  <si>
    <t>FI=</t>
  </si>
  <si>
    <t>Garaža 90 - 200 PM</t>
  </si>
  <si>
    <t>G1</t>
  </si>
  <si>
    <t>G2</t>
  </si>
  <si>
    <t>K</t>
  </si>
  <si>
    <t>VSE SKUPAJ NTP brez garaže</t>
  </si>
  <si>
    <t xml:space="preserve">VSE SKUPAJ NTP </t>
  </si>
  <si>
    <t>NATEČAJNE REŠITVE</t>
  </si>
  <si>
    <t>URBANISTIČNI KAZALNIKI - FAKTOR IZRABE</t>
  </si>
  <si>
    <t>SKUPAJ BTP ZAHODNI IN JUŽNI TRAKT za izračun FI</t>
  </si>
  <si>
    <t>IZRAČUN DOPUSTNIH BTP za novogradnjo, skladno z normativom za izračun FI (brez garaž, inštalacijskih prostorov v kleti in kolesarnic; v m2):</t>
  </si>
  <si>
    <t>Velikost območja za gradnjo - zazidljivo (m2)</t>
  </si>
  <si>
    <t>VSE SKUPAJ NTP, brez garaže</t>
  </si>
  <si>
    <t>NTP, brez garaže</t>
  </si>
  <si>
    <t>NTP vse skupaj</t>
  </si>
  <si>
    <t>BTP, brez garaže</t>
  </si>
  <si>
    <t>BTP vse skupaj</t>
  </si>
  <si>
    <t>Dosežen FI</t>
  </si>
  <si>
    <t>Pripravljalna in zemeljska dela</t>
  </si>
  <si>
    <t xml:space="preserve">Gradbeno obrtniška dela </t>
  </si>
  <si>
    <t>Električne instalacije</t>
  </si>
  <si>
    <t>Strojne instalacije</t>
  </si>
  <si>
    <t xml:space="preserve">Komunalna ureditev </t>
  </si>
  <si>
    <t>Zunanja ureditev - zelene in utrjene površine</t>
  </si>
  <si>
    <t>Zunanja ureditev - prometne površine</t>
  </si>
  <si>
    <t>II.</t>
  </si>
  <si>
    <t>Notranja in pohištvena oprema</t>
  </si>
  <si>
    <t>I.-VIII.</t>
  </si>
  <si>
    <t>VSE SKUPAJ ocenjena vrednost investicije brez tehnološke opreme</t>
  </si>
  <si>
    <t>Ocenjena vrednost investicije - brez tehnološke opreme (brez DDV)</t>
  </si>
  <si>
    <t>FAKTOR IZRABE - površine v m2 / etapa</t>
  </si>
  <si>
    <t>A</t>
  </si>
  <si>
    <t>B</t>
  </si>
  <si>
    <t>S6.1</t>
  </si>
  <si>
    <t>S6.2</t>
  </si>
  <si>
    <t xml:space="preserve">Tehnična služba - pisarna servisne službe </t>
  </si>
  <si>
    <t>Tehnična služba - pisarna servisne službe - 1 dm (pritličje)</t>
  </si>
  <si>
    <t>Prostor za čistilke</t>
  </si>
  <si>
    <t xml:space="preserve">Prostor za čistilke in za čistila </t>
  </si>
  <si>
    <t>S8.1</t>
  </si>
  <si>
    <t>S8.2</t>
  </si>
  <si>
    <t>Prostor za čistila (1x v vsaki etaži)</t>
  </si>
  <si>
    <t>na strehi</t>
  </si>
  <si>
    <t>SKLOP A</t>
  </si>
  <si>
    <t>SKLOP B</t>
  </si>
  <si>
    <t>SKLOP A + SKLOP B NTP brez garaže</t>
  </si>
  <si>
    <t>Garaža do 100 PM</t>
  </si>
  <si>
    <t>Natečajna naloga SKLOP A NTP, brez garaže</t>
  </si>
  <si>
    <t>Natečajna naloga SKLOP B NTP, brez garaže</t>
  </si>
  <si>
    <t>Natečajna naloga SKLOP A + SKLOP B,  NTP, brez garaže</t>
  </si>
  <si>
    <t>PROGRAMSKO - FUNKCIONALNI SKLOPI</t>
  </si>
  <si>
    <t>PROJEKTNA NALOGA - PROSTORSKE KAPACITETE</t>
  </si>
  <si>
    <t>Garaža do 100 PM za motorna vozila</t>
  </si>
  <si>
    <t>Kolesarnice (191 PMk)</t>
  </si>
  <si>
    <t>Zaklonišče (750 študentov, 205 zaposlenih) - večnamenski del</t>
  </si>
  <si>
    <t xml:space="preserve">Zaklonišče (750 študentov, 205 zaposlenih) - izključna namembnost  </t>
  </si>
  <si>
    <t>NATEČAJNE REŠITVE - PROSTORSKE KAPACITETE</t>
  </si>
  <si>
    <t>II</t>
  </si>
  <si>
    <t>Multifunkcionalni laboratorij SRI 1</t>
  </si>
  <si>
    <t>Multifunkcionalni laboratorij SRI 2</t>
  </si>
  <si>
    <t>Multifunkcionalni laboratorij SRI 3</t>
  </si>
  <si>
    <t>Multifunkcionalni laboratorij SRI 4</t>
  </si>
  <si>
    <t>Multifunkcionalni  prostor SRI 1</t>
  </si>
  <si>
    <t>Multifunkcionalni  prostor SRI 2</t>
  </si>
  <si>
    <t>Multifunkcionalni  prostor SRI 3</t>
  </si>
  <si>
    <t>I</t>
  </si>
  <si>
    <t>III</t>
  </si>
  <si>
    <t>IV</t>
  </si>
  <si>
    <t>V</t>
  </si>
  <si>
    <t>VI</t>
  </si>
  <si>
    <t>VII</t>
  </si>
  <si>
    <t>VIII</t>
  </si>
  <si>
    <t>IX</t>
  </si>
  <si>
    <t>X</t>
  </si>
  <si>
    <t>Multifunkcionalni  prostor SRI 4</t>
  </si>
  <si>
    <t>Opomba:  Površine iz sklopa A in sklopa B naj skupaj dosežetga maksimalni fakrtor izrabe!</t>
  </si>
  <si>
    <t>SKUPAJ SKLOP A in SKLOP B</t>
  </si>
  <si>
    <t>SKUPAJ SKLOP A in SKLOP B za izračun FI</t>
  </si>
  <si>
    <t>SKLOP A+ SKLOP B</t>
  </si>
  <si>
    <t>Opomba: Natečajniki izpolnjujejo rumeno označene celice!</t>
  </si>
  <si>
    <t>SPI17</t>
  </si>
  <si>
    <t>Prostor za delo v manjših skupinah 1</t>
  </si>
  <si>
    <t>Prostor za delo v manjših skupinah 2</t>
  </si>
  <si>
    <t>Prostor za delo v manjših skupinah 3</t>
  </si>
  <si>
    <t>Prostor za delo v manjših skupinah 4</t>
  </si>
  <si>
    <t xml:space="preserve">Večnamenska vajalnica  (patologija, fiziologija), možnost predelitve </t>
  </si>
  <si>
    <t>SP10</t>
  </si>
  <si>
    <t>Skupna pripravljalnica 1</t>
  </si>
  <si>
    <t>Skupna pripravljalnica 2</t>
  </si>
  <si>
    <t>SP11</t>
  </si>
  <si>
    <t>Tihi prostor za učenje – za študente 1</t>
  </si>
  <si>
    <t>Tihi prostor za učenje – za študente 2</t>
  </si>
  <si>
    <t>Skupni prostor</t>
  </si>
  <si>
    <t>Tihi prostor za učenje – digitalna izposoja gradiva</t>
  </si>
  <si>
    <t>SKUPAJ SKLOP A IN SKLOP B</t>
  </si>
  <si>
    <t>VSE SKUPAJ NTP SKLOP B</t>
  </si>
  <si>
    <t>VSE SKUPAJ NTP SKLOP A</t>
  </si>
  <si>
    <t>IBKMGV1</t>
  </si>
  <si>
    <t>Specialni laboratorij  - celične kulture 1</t>
  </si>
  <si>
    <t>Specialni laboratorij  - celične kulture 2</t>
  </si>
  <si>
    <t>Specialni laboratorij  - celične kulture 3</t>
  </si>
  <si>
    <t>Velika amfiteatralna predavalnica 1 - Predavalnica VT-1 za 250 sedišč</t>
  </si>
  <si>
    <t>SPI18</t>
  </si>
  <si>
    <t>SPI19</t>
  </si>
  <si>
    <t>SPI20</t>
  </si>
  <si>
    <t>SPI21</t>
  </si>
  <si>
    <t>SPI22</t>
  </si>
  <si>
    <t>SPI23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</si>
</sst>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m²&quot;"/>
  </numFmts>
  <fonts count="5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b/>
      <sz val="16"/>
      <color theme="1"/>
      <name val="Arial Narrow"/>
      <family val="2"/>
    </font>
    <font>
      <sz val="8"/>
      <name val="Calibri"/>
      <family val="2"/>
      <charset val="238"/>
      <scheme val="minor"/>
    </font>
    <font>
      <sz val="10"/>
      <name val="Arial Narrow"/>
      <family val="2"/>
    </font>
    <font>
      <sz val="10"/>
      <color rgb="FFFF0000"/>
      <name val="Arial Narrow"/>
      <family val="2"/>
    </font>
    <font>
      <sz val="11"/>
      <color rgb="FFFF0000"/>
      <name val="Arial Narrow"/>
      <family val="2"/>
    </font>
    <font>
      <b/>
      <sz val="11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1"/>
      <name val="Arial Narrow"/>
      <family val="2"/>
    </font>
    <font>
      <b/>
      <sz val="10"/>
      <name val="Arial Narrow"/>
      <family val="2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Arial Narrow"/>
      <family val="2"/>
    </font>
    <font>
      <b/>
      <sz val="11"/>
      <color theme="1"/>
      <name val="Calibri"/>
      <family val="2"/>
      <charset val="238"/>
      <scheme val="minor"/>
    </font>
    <font>
      <i/>
      <sz val="10"/>
      <name val="Arial Narrow"/>
      <family val="2"/>
    </font>
    <font>
      <sz val="10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Arial Narrow"/>
      <family val="2"/>
      <charset val="238"/>
    </font>
    <font>
      <b/>
      <sz val="11"/>
      <name val="Arial Narrow"/>
      <family val="2"/>
      <charset val="238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rgb="FFC00000"/>
      <name val="Arial Narrow"/>
      <family val="2"/>
    </font>
    <font>
      <sz val="11"/>
      <color rgb="FFC00000"/>
      <name val="Arial Narrow"/>
      <family val="2"/>
    </font>
    <font>
      <sz val="10"/>
      <name val="Arial Narrow"/>
      <family val="2"/>
      <charset val="238"/>
    </font>
    <font>
      <sz val="10"/>
      <color rgb="FFFF0000"/>
      <name val="Arial Narrow"/>
      <family val="2"/>
      <charset val="238"/>
    </font>
    <font>
      <sz val="11"/>
      <name val="Arial Narrow"/>
      <family val="2"/>
    </font>
    <font>
      <sz val="11"/>
      <color rgb="FF006100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b/>
      <sz val="10"/>
      <name val="Arial Narrow"/>
      <family val="2"/>
      <charset val="238"/>
    </font>
    <font>
      <b/>
      <sz val="16"/>
      <name val="Arial Narrow"/>
      <family val="2"/>
    </font>
    <font>
      <sz val="10"/>
      <color rgb="FFC00000"/>
      <name val="Arial Narrow"/>
      <family val="2"/>
    </font>
    <font>
      <sz val="10"/>
      <color theme="6" tint="-0.249977111117893"/>
      <name val="Arial Narrow"/>
      <family val="2"/>
    </font>
    <font>
      <sz val="9"/>
      <name val="Arial Narrow"/>
      <family val="2"/>
    </font>
    <font>
      <sz val="9"/>
      <color theme="1"/>
      <name val="Arial Narrow"/>
      <family val="2"/>
    </font>
    <font>
      <b/>
      <sz val="9"/>
      <name val="Arial Narrow"/>
      <family val="2"/>
    </font>
    <font>
      <i/>
      <sz val="11"/>
      <color theme="1"/>
      <name val="Arial Narrow"/>
      <family val="2"/>
    </font>
    <font>
      <sz val="10"/>
      <color theme="6" tint="-0.249977111117893"/>
      <name val="Arial Narrow"/>
      <family val="2"/>
      <charset val="238"/>
    </font>
    <font>
      <sz val="11"/>
      <color theme="0"/>
      <name val="Arial Narrow"/>
      <family val="2"/>
    </font>
    <font>
      <b/>
      <sz val="16"/>
      <name val="Arial Narrow"/>
      <family val="2"/>
      <charset val="238"/>
    </font>
    <font>
      <sz val="11"/>
      <name val="Arial Narrow"/>
      <family val="2"/>
      <charset val="238"/>
    </font>
    <font>
      <sz val="10"/>
      <color theme="1"/>
      <name val="Arial"/>
      <family val="2"/>
      <charset val="238"/>
    </font>
    <font>
      <sz val="10"/>
      <color rgb="FF006100"/>
      <name val="Calibri"/>
      <family val="2"/>
      <charset val="238"/>
      <scheme val="minor"/>
    </font>
    <font>
      <b/>
      <sz val="11"/>
      <color theme="0"/>
      <name val="Arial Narrow"/>
      <family val="2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b/>
      <sz val="11"/>
      <color theme="0"/>
      <name val="Arial Narrow"/>
      <family val="2"/>
      <charset val="238"/>
    </font>
    <font>
      <sz val="11"/>
      <color theme="0"/>
      <name val="Calibri"/>
      <family val="2"/>
      <charset val="238"/>
      <scheme val="minor"/>
    </font>
    <font>
      <sz val="11"/>
      <color rgb="FF000000"/>
      <name val="Arial Narrow"/>
      <family val="2"/>
    </font>
    <font>
      <b/>
      <sz val="10"/>
      <color theme="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F2F2F2"/>
        <bgColor rgb="FF0000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rgb="FFBFBFBF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6" fillId="7" borderId="2" applyNumberFormat="0" applyFont="0" applyAlignment="0" applyProtection="0"/>
    <xf numFmtId="0" fontId="25" fillId="0" borderId="0"/>
    <xf numFmtId="0" fontId="26" fillId="0" borderId="0"/>
    <xf numFmtId="0" fontId="32" fillId="9" borderId="0" applyNumberFormat="0" applyBorder="0" applyAlignment="0" applyProtection="0"/>
  </cellStyleXfs>
  <cellXfs count="592">
    <xf numFmtId="0" fontId="0" fillId="0" borderId="0" xfId="0"/>
    <xf numFmtId="0" fontId="1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 vertical="top"/>
    </xf>
    <xf numFmtId="3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horizontal="right" vertical="top"/>
    </xf>
    <xf numFmtId="0" fontId="4" fillId="0" borderId="0" xfId="0" applyFont="1"/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3" fontId="4" fillId="0" borderId="0" xfId="0" applyNumberFormat="1" applyFont="1" applyFill="1" applyBorder="1" applyAlignment="1">
      <alignment horizontal="right" vertical="top" wrapText="1"/>
    </xf>
    <xf numFmtId="3" fontId="17" fillId="0" borderId="0" xfId="0" quotePrefix="1" applyNumberFormat="1" applyFont="1" applyFill="1" applyBorder="1" applyAlignment="1">
      <alignment horizontal="right" vertical="top" wrapText="1"/>
    </xf>
    <xf numFmtId="3" fontId="17" fillId="0" borderId="0" xfId="0" applyNumberFormat="1" applyFont="1" applyFill="1" applyBorder="1" applyAlignment="1">
      <alignment horizontal="right" vertical="top" wrapText="1"/>
    </xf>
    <xf numFmtId="0" fontId="4" fillId="2" borderId="0" xfId="0" applyFont="1" applyFill="1" applyAlignment="1">
      <alignment horizontal="left" vertical="top" wrapText="1"/>
    </xf>
    <xf numFmtId="0" fontId="4" fillId="0" borderId="0" xfId="0" applyFont="1" applyFill="1" applyAlignment="1">
      <alignment horizontal="left" vertical="top" wrapText="1"/>
    </xf>
    <xf numFmtId="0" fontId="3" fillId="0" borderId="0" xfId="0" applyFont="1" applyFill="1" applyBorder="1" applyAlignment="1">
      <alignment horizontal="right" vertical="top" wrapText="1"/>
    </xf>
    <xf numFmtId="0" fontId="3" fillId="0" borderId="0" xfId="0" applyFont="1" applyFill="1"/>
    <xf numFmtId="0" fontId="2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3" fillId="0" borderId="0" xfId="0" applyFont="1"/>
    <xf numFmtId="3" fontId="3" fillId="0" borderId="0" xfId="0" applyNumberFormat="1" applyFont="1" applyFill="1" applyAlignment="1">
      <alignment horizontal="left" vertical="top" wrapText="1"/>
    </xf>
    <xf numFmtId="0" fontId="0" fillId="0" borderId="0" xfId="0" applyAlignment="1" applyProtection="1">
      <alignment vertical="top"/>
      <protection locked="0"/>
    </xf>
    <xf numFmtId="3" fontId="31" fillId="0" borderId="0" xfId="0" applyNumberFormat="1" applyFont="1" applyFill="1" applyBorder="1" applyAlignment="1" applyProtection="1">
      <alignment horizontal="right" vertical="top" wrapText="1"/>
      <protection locked="0"/>
    </xf>
    <xf numFmtId="3" fontId="31" fillId="0" borderId="0" xfId="0" applyNumberFormat="1" applyFont="1" applyFill="1" applyAlignment="1" applyProtection="1">
      <alignment horizontal="right" vertical="top" wrapText="1"/>
      <protection locked="0"/>
    </xf>
    <xf numFmtId="3" fontId="14" fillId="4" borderId="0" xfId="0" applyNumberFormat="1" applyFont="1" applyFill="1" applyBorder="1" applyAlignment="1" applyProtection="1">
      <alignment horizontal="right" vertical="top" wrapText="1"/>
    </xf>
    <xf numFmtId="3" fontId="14" fillId="3" borderId="0" xfId="0" applyNumberFormat="1" applyFont="1" applyFill="1" applyBorder="1" applyAlignment="1" applyProtection="1">
      <alignment horizontal="right" vertical="top" wrapText="1"/>
    </xf>
    <xf numFmtId="3" fontId="14" fillId="2" borderId="0" xfId="0" applyNumberFormat="1" applyFont="1" applyFill="1" applyAlignment="1" applyProtection="1">
      <alignment horizontal="right" vertical="top" wrapText="1"/>
    </xf>
    <xf numFmtId="3" fontId="4" fillId="4" borderId="0" xfId="0" applyNumberFormat="1" applyFont="1" applyFill="1" applyAlignment="1" applyProtection="1">
      <alignment horizontal="right" wrapText="1"/>
    </xf>
    <xf numFmtId="3" fontId="4" fillId="2" borderId="0" xfId="0" applyNumberFormat="1" applyFont="1" applyFill="1" applyAlignment="1" applyProtection="1">
      <alignment horizontal="right" wrapText="1"/>
    </xf>
    <xf numFmtId="3" fontId="14" fillId="2" borderId="0" xfId="0" applyNumberFormat="1" applyFont="1" applyFill="1" applyBorder="1" applyAlignment="1" applyProtection="1">
      <alignment horizontal="right" vertical="top" wrapText="1"/>
    </xf>
    <xf numFmtId="3" fontId="14" fillId="4" borderId="0" xfId="0" applyNumberFormat="1" applyFont="1" applyFill="1" applyAlignment="1" applyProtection="1">
      <alignment horizontal="right" vertical="top" wrapText="1"/>
    </xf>
    <xf numFmtId="0" fontId="1" fillId="0" borderId="0" xfId="0" applyFont="1" applyAlignment="1" applyProtection="1">
      <alignment vertical="top"/>
      <protection locked="0"/>
    </xf>
    <xf numFmtId="3" fontId="3" fillId="0" borderId="0" xfId="0" applyNumberFormat="1" applyFont="1" applyFill="1" applyAlignment="1">
      <alignment horizontal="center" vertical="top" wrapText="1"/>
    </xf>
    <xf numFmtId="0" fontId="14" fillId="3" borderId="0" xfId="0" applyFont="1" applyFill="1" applyBorder="1" applyAlignment="1" applyProtection="1">
      <alignment horizontal="right" vertical="top"/>
    </xf>
    <xf numFmtId="3" fontId="14" fillId="3" borderId="0" xfId="0" applyNumberFormat="1" applyFont="1" applyFill="1" applyAlignment="1" applyProtection="1">
      <alignment horizontal="right" vertical="top" wrapText="1"/>
    </xf>
    <xf numFmtId="0" fontId="1" fillId="0" borderId="0" xfId="0" applyFont="1" applyFill="1" applyProtection="1">
      <protection locked="0"/>
    </xf>
    <xf numFmtId="0" fontId="41" fillId="0" borderId="0" xfId="0" applyFont="1"/>
    <xf numFmtId="3" fontId="3" fillId="0" borderId="0" xfId="0" applyNumberFormat="1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3" fontId="4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3" fontId="17" fillId="0" borderId="0" xfId="0" quotePrefix="1" applyNumberFormat="1" applyFont="1" applyFill="1" applyBorder="1" applyAlignment="1">
      <alignment horizontal="center" vertical="top" wrapText="1"/>
    </xf>
    <xf numFmtId="3" fontId="17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17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3" fontId="31" fillId="0" borderId="0" xfId="0" applyNumberFormat="1" applyFont="1" applyFill="1" applyAlignment="1">
      <alignment horizontal="center" vertical="top" wrapText="1"/>
    </xf>
    <xf numFmtId="0" fontId="31" fillId="0" borderId="0" xfId="0" applyFont="1" applyFill="1" applyAlignment="1">
      <alignment horizontal="center" vertical="top" wrapText="1"/>
    </xf>
    <xf numFmtId="3" fontId="31" fillId="0" borderId="0" xfId="0" applyNumberFormat="1" applyFont="1" applyFill="1" applyBorder="1" applyAlignment="1">
      <alignment horizontal="center" vertical="top" wrapText="1"/>
    </xf>
    <xf numFmtId="3" fontId="31" fillId="0" borderId="0" xfId="0" applyNumberFormat="1" applyFont="1" applyFill="1" applyAlignment="1">
      <alignment horizontal="center"/>
    </xf>
    <xf numFmtId="0" fontId="31" fillId="0" borderId="0" xfId="0" applyFont="1" applyFill="1" applyAlignment="1">
      <alignment horizontal="center"/>
    </xf>
    <xf numFmtId="3" fontId="14" fillId="0" borderId="0" xfId="0" applyNumberFormat="1" applyFont="1" applyFill="1" applyAlignment="1">
      <alignment horizontal="center"/>
    </xf>
    <xf numFmtId="0" fontId="31" fillId="0" borderId="0" xfId="0" applyFont="1" applyAlignment="1">
      <alignment horizontal="center"/>
    </xf>
    <xf numFmtId="3" fontId="31" fillId="0" borderId="0" xfId="0" applyNumberFormat="1" applyFont="1" applyAlignment="1">
      <alignment horizontal="center"/>
    </xf>
    <xf numFmtId="3" fontId="4" fillId="0" borderId="0" xfId="0" applyNumberFormat="1" applyFont="1"/>
    <xf numFmtId="0" fontId="3" fillId="2" borderId="0" xfId="0" applyFont="1" applyFill="1" applyAlignment="1">
      <alignment horizontal="right" vertical="top"/>
    </xf>
    <xf numFmtId="0" fontId="4" fillId="2" borderId="0" xfId="0" applyFont="1" applyFill="1" applyAlignment="1">
      <alignment vertical="top"/>
    </xf>
    <xf numFmtId="3" fontId="3" fillId="2" borderId="0" xfId="0" applyNumberFormat="1" applyFont="1" applyFill="1" applyAlignment="1">
      <alignment horizontal="center" vertical="top"/>
    </xf>
    <xf numFmtId="0" fontId="4" fillId="2" borderId="0" xfId="0" applyFont="1" applyFill="1" applyAlignment="1">
      <alignment horizontal="center" vertical="top"/>
    </xf>
    <xf numFmtId="3" fontId="3" fillId="2" borderId="0" xfId="0" applyNumberFormat="1" applyFont="1" applyFill="1" applyAlignment="1">
      <alignment horizontal="center" vertical="top" wrapText="1"/>
    </xf>
    <xf numFmtId="3" fontId="14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3" fontId="4" fillId="0" borderId="0" xfId="0" applyNumberFormat="1" applyFont="1" applyAlignment="1">
      <alignment horizontal="center"/>
    </xf>
    <xf numFmtId="0" fontId="4" fillId="2" borderId="0" xfId="0" applyFont="1" applyFill="1" applyAlignment="1">
      <alignment horizontal="right" vertical="top"/>
    </xf>
    <xf numFmtId="3" fontId="4" fillId="2" borderId="0" xfId="0" applyNumberFormat="1" applyFont="1" applyFill="1" applyAlignment="1">
      <alignment horizontal="center" vertical="top"/>
    </xf>
    <xf numFmtId="3" fontId="4" fillId="2" borderId="0" xfId="0" applyNumberFormat="1" applyFont="1" applyFill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/>
    <xf numFmtId="3" fontId="14" fillId="2" borderId="0" xfId="0" applyNumberFormat="1" applyFont="1" applyFill="1" applyAlignment="1">
      <alignment horizontal="center"/>
    </xf>
    <xf numFmtId="0" fontId="3" fillId="2" borderId="0" xfId="0" applyFont="1" applyFill="1"/>
    <xf numFmtId="3" fontId="3" fillId="2" borderId="0" xfId="0" applyNumberFormat="1" applyFont="1" applyFill="1" applyAlignment="1">
      <alignment horizontal="center"/>
    </xf>
    <xf numFmtId="0" fontId="43" fillId="0" borderId="0" xfId="0" applyFont="1" applyAlignment="1">
      <alignment horizontal="center"/>
    </xf>
    <xf numFmtId="3" fontId="14" fillId="4" borderId="0" xfId="0" applyNumberFormat="1" applyFont="1" applyFill="1" applyBorder="1" applyAlignment="1" applyProtection="1">
      <alignment horizontal="right" vertical="top"/>
    </xf>
    <xf numFmtId="3" fontId="15" fillId="6" borderId="0" xfId="0" applyNumberFormat="1" applyFont="1" applyFill="1" applyBorder="1" applyAlignment="1" applyProtection="1">
      <alignment horizontal="right" vertical="top" wrapText="1"/>
      <protection locked="0"/>
    </xf>
    <xf numFmtId="0" fontId="15" fillId="6" borderId="0" xfId="0" applyFont="1" applyFill="1" applyAlignment="1" applyProtection="1">
      <alignment horizontal="right" vertical="top"/>
      <protection locked="0"/>
    </xf>
    <xf numFmtId="3" fontId="15" fillId="6" borderId="0" xfId="4" applyNumberFormat="1" applyFont="1" applyFill="1" applyBorder="1" applyAlignment="1" applyProtection="1">
      <alignment horizontal="right" vertical="top" wrapText="1"/>
      <protection locked="0"/>
    </xf>
    <xf numFmtId="3" fontId="4" fillId="2" borderId="0" xfId="0" applyNumberFormat="1" applyFont="1" applyFill="1" applyAlignment="1">
      <alignment horizontal="left" vertical="top"/>
    </xf>
    <xf numFmtId="0" fontId="4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3" fontId="4" fillId="0" borderId="6" xfId="0" applyNumberFormat="1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left" vertical="top" wrapText="1"/>
    </xf>
    <xf numFmtId="3" fontId="4" fillId="0" borderId="8" xfId="0" applyNumberFormat="1" applyFont="1" applyFill="1" applyBorder="1" applyAlignment="1">
      <alignment horizontal="right" vertical="top" wrapText="1"/>
    </xf>
    <xf numFmtId="0" fontId="2" fillId="8" borderId="0" xfId="0" applyFont="1" applyFill="1" applyBorder="1" applyAlignment="1">
      <alignment horizontal="left" vertical="top" wrapText="1"/>
    </xf>
    <xf numFmtId="0" fontId="2" fillId="5" borderId="0" xfId="0" applyFont="1" applyFill="1" applyBorder="1" applyAlignment="1">
      <alignment horizontal="left" vertical="top" wrapText="1"/>
    </xf>
    <xf numFmtId="0" fontId="8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left" vertical="top" wrapText="1"/>
    </xf>
    <xf numFmtId="0" fontId="1" fillId="0" borderId="10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3" fontId="4" fillId="0" borderId="11" xfId="0" applyNumberFormat="1" applyFont="1" applyFill="1" applyBorder="1" applyAlignment="1">
      <alignment horizontal="right" vertical="top" wrapText="1"/>
    </xf>
    <xf numFmtId="3" fontId="4" fillId="6" borderId="0" xfId="0" applyNumberFormat="1" applyFont="1" applyFill="1" applyBorder="1" applyAlignment="1" applyProtection="1">
      <alignment horizontal="right" vertical="top" wrapText="1"/>
      <protection locked="0"/>
    </xf>
    <xf numFmtId="0" fontId="3" fillId="6" borderId="0" xfId="0" applyFont="1" applyFill="1" applyAlignment="1" applyProtection="1">
      <alignment horizontal="right" vertical="top"/>
      <protection locked="0"/>
    </xf>
    <xf numFmtId="0" fontId="3" fillId="6" borderId="0" xfId="0" applyFont="1" applyFill="1" applyProtection="1"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14" fillId="2" borderId="0" xfId="0" applyFont="1" applyFill="1" applyBorder="1" applyAlignment="1" applyProtection="1">
      <alignment horizontal="right" vertical="top" wrapText="1"/>
    </xf>
    <xf numFmtId="0" fontId="4" fillId="6" borderId="0" xfId="0" applyFont="1" applyFill="1" applyBorder="1" applyAlignment="1" applyProtection="1">
      <alignment horizontal="right" vertical="top"/>
      <protection locked="0"/>
    </xf>
    <xf numFmtId="3" fontId="17" fillId="6" borderId="0" xfId="0" applyNumberFormat="1" applyFont="1" applyFill="1" applyAlignment="1" applyProtection="1">
      <alignment horizontal="right" vertical="top" wrapText="1"/>
      <protection locked="0"/>
    </xf>
    <xf numFmtId="3" fontId="3" fillId="6" borderId="0" xfId="0" applyNumberFormat="1" applyFont="1" applyFill="1" applyAlignment="1" applyProtection="1">
      <alignment horizontal="left" vertical="top"/>
      <protection locked="0"/>
    </xf>
    <xf numFmtId="0" fontId="1" fillId="6" borderId="0" xfId="0" applyFont="1" applyFill="1" applyProtection="1">
      <protection locked="0"/>
    </xf>
    <xf numFmtId="3" fontId="14" fillId="4" borderId="0" xfId="0" applyNumberFormat="1" applyFont="1" applyFill="1" applyAlignment="1" applyProtection="1">
      <alignment vertical="top" wrapText="1"/>
    </xf>
    <xf numFmtId="3" fontId="14" fillId="2" borderId="0" xfId="0" applyNumberFormat="1" applyFont="1" applyFill="1" applyAlignment="1" applyProtection="1">
      <alignment vertical="top" wrapText="1"/>
    </xf>
    <xf numFmtId="3" fontId="1" fillId="6" borderId="0" xfId="0" applyNumberFormat="1" applyFont="1" applyFill="1" applyAlignment="1" applyProtection="1">
      <alignment horizontal="right" vertical="top" wrapText="1"/>
      <protection locked="0"/>
    </xf>
    <xf numFmtId="0" fontId="20" fillId="6" borderId="0" xfId="0" applyFont="1" applyFill="1" applyAlignment="1" applyProtection="1">
      <alignment horizontal="right"/>
      <protection locked="0"/>
    </xf>
    <xf numFmtId="3" fontId="2" fillId="6" borderId="0" xfId="0" applyNumberFormat="1" applyFont="1" applyFill="1" applyAlignment="1" applyProtection="1">
      <alignment horizontal="right" vertical="top" wrapText="1"/>
      <protection locked="0"/>
    </xf>
    <xf numFmtId="3" fontId="2" fillId="6" borderId="0" xfId="0" applyNumberFormat="1" applyFont="1" applyFill="1" applyBorder="1" applyAlignment="1" applyProtection="1">
      <alignment horizontal="right" vertical="top" wrapText="1"/>
      <protection locked="0"/>
    </xf>
    <xf numFmtId="0" fontId="7" fillId="0" borderId="0" xfId="0" applyFont="1" applyFill="1" applyAlignment="1" applyProtection="1">
      <alignment vertical="top"/>
      <protection locked="0"/>
    </xf>
    <xf numFmtId="0" fontId="20" fillId="6" borderId="0" xfId="0" applyFont="1" applyFill="1" applyProtection="1">
      <protection locked="0"/>
    </xf>
    <xf numFmtId="0" fontId="49" fillId="6" borderId="0" xfId="0" applyFont="1" applyFill="1" applyAlignment="1" applyProtection="1">
      <alignment horizontal="right" vertical="top"/>
      <protection locked="0"/>
    </xf>
    <xf numFmtId="0" fontId="49" fillId="0" borderId="0" xfId="0" applyFont="1" applyAlignment="1" applyProtection="1">
      <alignment horizontal="right" vertical="top"/>
      <protection locked="0"/>
    </xf>
    <xf numFmtId="3" fontId="11" fillId="6" borderId="0" xfId="0" applyNumberFormat="1" applyFont="1" applyFill="1" applyBorder="1" applyAlignment="1" applyProtection="1">
      <alignment horizontal="right" vertical="top" wrapText="1"/>
      <protection locked="0"/>
    </xf>
    <xf numFmtId="3" fontId="15" fillId="0" borderId="0" xfId="0" applyNumberFormat="1" applyFont="1" applyFill="1" applyBorder="1" applyAlignment="1" applyProtection="1">
      <alignment horizontal="right" vertical="top" wrapText="1"/>
    </xf>
    <xf numFmtId="0" fontId="1" fillId="6" borderId="0" xfId="0" applyFont="1" applyFill="1" applyAlignment="1" applyProtection="1">
      <alignment horizontal="right" vertical="top"/>
      <protection locked="0"/>
    </xf>
    <xf numFmtId="0" fontId="1" fillId="6" borderId="0" xfId="0" applyFont="1" applyFill="1" applyAlignment="1" applyProtection="1">
      <alignment horizontal="right"/>
      <protection locked="0"/>
    </xf>
    <xf numFmtId="3" fontId="1" fillId="6" borderId="0" xfId="0" applyNumberFormat="1" applyFont="1" applyFill="1" applyBorder="1" applyAlignment="1" applyProtection="1">
      <alignment horizontal="right" vertical="top" wrapText="1"/>
      <protection locked="0"/>
    </xf>
    <xf numFmtId="0" fontId="14" fillId="2" borderId="0" xfId="0" applyFont="1" applyFill="1" applyAlignment="1">
      <alignment horizontal="center"/>
    </xf>
    <xf numFmtId="3" fontId="14" fillId="0" borderId="0" xfId="0" applyNumberFormat="1" applyFont="1" applyAlignment="1">
      <alignment horizontal="center"/>
    </xf>
    <xf numFmtId="0" fontId="31" fillId="0" borderId="0" xfId="0" applyFont="1"/>
    <xf numFmtId="0" fontId="14" fillId="0" borderId="0" xfId="0" applyFont="1" applyAlignment="1">
      <alignment horizontal="center"/>
    </xf>
    <xf numFmtId="0" fontId="48" fillId="12" borderId="0" xfId="0" applyFont="1" applyFill="1"/>
    <xf numFmtId="0" fontId="48" fillId="12" borderId="0" xfId="0" applyFont="1" applyFill="1" applyAlignment="1">
      <alignment horizontal="left"/>
    </xf>
    <xf numFmtId="0" fontId="48" fillId="12" borderId="0" xfId="0" applyFont="1" applyFill="1" applyAlignment="1">
      <alignment horizontal="center"/>
    </xf>
    <xf numFmtId="3" fontId="48" fillId="12" borderId="0" xfId="0" applyNumberFormat="1" applyFont="1" applyFill="1" applyAlignment="1">
      <alignment horizontal="center"/>
    </xf>
    <xf numFmtId="0" fontId="14" fillId="0" borderId="0" xfId="0" applyFont="1" applyAlignment="1">
      <alignment horizontal="left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3" fontId="3" fillId="0" borderId="0" xfId="0" applyNumberFormat="1" applyFont="1" applyFill="1" applyAlignment="1">
      <alignment horizontal="center"/>
    </xf>
    <xf numFmtId="3" fontId="3" fillId="0" borderId="0" xfId="0" applyNumberFormat="1" applyFont="1"/>
    <xf numFmtId="3" fontId="3" fillId="0" borderId="0" xfId="0" applyNumberFormat="1" applyFont="1" applyFill="1"/>
    <xf numFmtId="3" fontId="31" fillId="2" borderId="0" xfId="0" applyNumberFormat="1" applyFont="1" applyFill="1" applyAlignment="1">
      <alignment horizontal="center"/>
    </xf>
    <xf numFmtId="0" fontId="31" fillId="2" borderId="0" xfId="0" applyFont="1" applyFill="1" applyAlignment="1">
      <alignment horizontal="center"/>
    </xf>
    <xf numFmtId="0" fontId="4" fillId="11" borderId="0" xfId="0" applyFont="1" applyFill="1" applyAlignment="1">
      <alignment horizontal="left" vertical="top" wrapText="1"/>
    </xf>
    <xf numFmtId="3" fontId="31" fillId="11" borderId="0" xfId="0" applyNumberFormat="1" applyFont="1" applyFill="1" applyAlignment="1">
      <alignment horizontal="center" vertical="top" wrapText="1"/>
    </xf>
    <xf numFmtId="0" fontId="31" fillId="11" borderId="0" xfId="0" applyFont="1" applyFill="1" applyAlignment="1">
      <alignment horizontal="center" vertical="top" wrapText="1"/>
    </xf>
    <xf numFmtId="3" fontId="31" fillId="11" borderId="0" xfId="0" applyNumberFormat="1" applyFont="1" applyFill="1" applyBorder="1" applyAlignment="1">
      <alignment horizontal="center" vertical="top" wrapText="1"/>
    </xf>
    <xf numFmtId="3" fontId="31" fillId="11" borderId="0" xfId="0" applyNumberFormat="1" applyFont="1" applyFill="1" applyAlignment="1">
      <alignment horizontal="center"/>
    </xf>
    <xf numFmtId="0" fontId="31" fillId="11" borderId="0" xfId="0" applyFont="1" applyFill="1" applyAlignment="1">
      <alignment horizontal="center"/>
    </xf>
    <xf numFmtId="3" fontId="14" fillId="11" borderId="0" xfId="0" applyNumberFormat="1" applyFont="1" applyFill="1" applyAlignment="1">
      <alignment horizontal="center"/>
    </xf>
    <xf numFmtId="0" fontId="3" fillId="11" borderId="0" xfId="0" applyFont="1" applyFill="1"/>
    <xf numFmtId="0" fontId="4" fillId="11" borderId="0" xfId="0" applyFont="1" applyFill="1"/>
    <xf numFmtId="0" fontId="4" fillId="8" borderId="0" xfId="0" applyFont="1" applyFill="1" applyBorder="1" applyAlignment="1">
      <alignment horizontal="right" vertical="top" wrapText="1"/>
    </xf>
    <xf numFmtId="3" fontId="4" fillId="8" borderId="0" xfId="0" applyNumberFormat="1" applyFont="1" applyFill="1" applyBorder="1" applyAlignment="1">
      <alignment horizontal="right" vertical="top" wrapText="1"/>
    </xf>
    <xf numFmtId="3" fontId="4" fillId="5" borderId="0" xfId="0" applyNumberFormat="1" applyFont="1" applyFill="1" applyBorder="1" applyAlignment="1">
      <alignment horizontal="right" vertical="top" wrapText="1"/>
    </xf>
    <xf numFmtId="0" fontId="3" fillId="13" borderId="0" xfId="0" applyFont="1" applyFill="1" applyAlignment="1">
      <alignment horizontal="left" vertical="top" wrapText="1"/>
    </xf>
    <xf numFmtId="0" fontId="4" fillId="13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3" fontId="4" fillId="0" borderId="0" xfId="0" applyNumberFormat="1" applyFont="1" applyFill="1" applyAlignment="1">
      <alignment horizontal="center" vertical="top" wrapText="1"/>
    </xf>
    <xf numFmtId="0" fontId="14" fillId="8" borderId="0" xfId="0" applyFont="1" applyFill="1" applyAlignment="1">
      <alignment horizontal="left" vertical="top" wrapText="1"/>
    </xf>
    <xf numFmtId="0" fontId="4" fillId="8" borderId="0" xfId="0" applyFont="1" applyFill="1" applyAlignment="1">
      <alignment horizontal="left" vertical="top" wrapText="1"/>
    </xf>
    <xf numFmtId="0" fontId="4" fillId="8" borderId="0" xfId="0" applyFont="1" applyFill="1" applyAlignment="1">
      <alignment horizontal="center" vertical="top" wrapText="1"/>
    </xf>
    <xf numFmtId="0" fontId="3" fillId="8" borderId="0" xfId="0" applyFont="1" applyFill="1" applyAlignment="1">
      <alignment horizontal="center" vertical="top" wrapText="1"/>
    </xf>
    <xf numFmtId="0" fontId="4" fillId="8" borderId="0" xfId="0" applyFont="1" applyFill="1" applyAlignment="1">
      <alignment horizontal="left" vertical="top"/>
    </xf>
    <xf numFmtId="0" fontId="4" fillId="13" borderId="0" xfId="0" applyFont="1" applyFill="1" applyAlignment="1">
      <alignment horizontal="center" vertical="top" wrapText="1"/>
    </xf>
    <xf numFmtId="0" fontId="3" fillId="12" borderId="0" xfId="0" applyFont="1" applyFill="1" applyAlignment="1">
      <alignment horizontal="right" vertical="top"/>
    </xf>
    <xf numFmtId="3" fontId="3" fillId="12" borderId="0" xfId="0" applyNumberFormat="1" applyFont="1" applyFill="1" applyAlignment="1">
      <alignment horizontal="center" vertical="top"/>
    </xf>
    <xf numFmtId="0" fontId="3" fillId="12" borderId="0" xfId="0" applyFont="1" applyFill="1" applyAlignment="1">
      <alignment horizontal="center" vertical="top"/>
    </xf>
    <xf numFmtId="3" fontId="3" fillId="12" borderId="0" xfId="0" applyNumberFormat="1" applyFont="1" applyFill="1" applyAlignment="1">
      <alignment horizontal="center" vertical="top" wrapText="1"/>
    </xf>
    <xf numFmtId="3" fontId="17" fillId="12" borderId="0" xfId="0" applyNumberFormat="1" applyFont="1" applyFill="1" applyBorder="1" applyAlignment="1">
      <alignment horizontal="center" vertical="top" wrapText="1"/>
    </xf>
    <xf numFmtId="0" fontId="3" fillId="12" borderId="0" xfId="0" applyFont="1" applyFill="1" applyAlignment="1">
      <alignment horizontal="center"/>
    </xf>
    <xf numFmtId="0" fontId="17" fillId="12" borderId="0" xfId="0" applyFont="1" applyFill="1" applyAlignment="1">
      <alignment horizontal="center"/>
    </xf>
    <xf numFmtId="3" fontId="48" fillId="12" borderId="0" xfId="0" applyNumberFormat="1" applyFont="1" applyFill="1" applyAlignment="1">
      <alignment horizontal="left" vertical="top"/>
    </xf>
    <xf numFmtId="0" fontId="2" fillId="13" borderId="0" xfId="0" applyFont="1" applyFill="1" applyBorder="1" applyAlignment="1">
      <alignment horizontal="left" vertical="top" wrapText="1"/>
    </xf>
    <xf numFmtId="4" fontId="2" fillId="13" borderId="0" xfId="0" applyNumberFormat="1" applyFont="1" applyFill="1" applyBorder="1" applyAlignment="1">
      <alignment horizontal="right" vertical="top" wrapText="1"/>
    </xf>
    <xf numFmtId="0" fontId="2" fillId="13" borderId="0" xfId="0" applyFont="1" applyFill="1" applyAlignment="1">
      <alignment horizontal="left" vertical="top" wrapText="1"/>
    </xf>
    <xf numFmtId="3" fontId="2" fillId="13" borderId="0" xfId="0" applyNumberFormat="1" applyFont="1" applyFill="1" applyAlignment="1">
      <alignment horizontal="right" vertical="top" wrapText="1"/>
    </xf>
    <xf numFmtId="4" fontId="3" fillId="0" borderId="0" xfId="0" applyNumberFormat="1" applyFont="1" applyFill="1" applyAlignment="1">
      <alignment horizontal="left" vertical="top" wrapText="1"/>
    </xf>
    <xf numFmtId="0" fontId="4" fillId="12" borderId="0" xfId="0" applyFont="1" applyFill="1" applyAlignment="1">
      <alignment horizontal="center" vertical="top"/>
    </xf>
    <xf numFmtId="3" fontId="14" fillId="12" borderId="0" xfId="0" applyNumberFormat="1" applyFont="1" applyFill="1" applyBorder="1" applyAlignment="1">
      <alignment horizontal="center" vertical="top" wrapText="1"/>
    </xf>
    <xf numFmtId="3" fontId="4" fillId="0" borderId="0" xfId="0" applyNumberFormat="1" applyFont="1" applyAlignment="1">
      <alignment horizontal="center" vertical="top"/>
    </xf>
    <xf numFmtId="3" fontId="7" fillId="6" borderId="0" xfId="0" applyNumberFormat="1" applyFont="1" applyFill="1" applyAlignment="1" applyProtection="1">
      <alignment horizontal="right" vertical="top" wrapText="1"/>
      <protection locked="0"/>
    </xf>
    <xf numFmtId="3" fontId="15" fillId="2" borderId="0" xfId="0" applyNumberFormat="1" applyFont="1" applyFill="1" applyBorder="1" applyAlignment="1" applyProtection="1">
      <alignment horizontal="right" vertical="top" wrapText="1"/>
    </xf>
    <xf numFmtId="0" fontId="15" fillId="6" borderId="0" xfId="0" applyFont="1" applyFill="1" applyAlignment="1" applyProtection="1">
      <alignment horizontal="right"/>
      <protection locked="0"/>
    </xf>
    <xf numFmtId="3" fontId="7" fillId="6" borderId="0" xfId="0" applyNumberFormat="1" applyFont="1" applyFill="1" applyBorder="1" applyAlignment="1" applyProtection="1">
      <alignment horizontal="right" vertical="top" wrapText="1"/>
      <protection locked="0"/>
    </xf>
    <xf numFmtId="3" fontId="14" fillId="13" borderId="0" xfId="0" applyNumberFormat="1" applyFont="1" applyFill="1" applyAlignment="1">
      <alignment horizontal="center" vertical="top" wrapText="1"/>
    </xf>
    <xf numFmtId="3" fontId="4" fillId="6" borderId="0" xfId="0" applyNumberFormat="1" applyFont="1" applyFill="1" applyAlignment="1" applyProtection="1">
      <alignment horizontal="center" vertical="top" wrapText="1"/>
      <protection locked="0"/>
    </xf>
    <xf numFmtId="0" fontId="3" fillId="6" borderId="0" xfId="0" applyFont="1" applyFill="1" applyAlignment="1" applyProtection="1">
      <alignment horizontal="center" vertical="top" wrapText="1"/>
      <protection locked="0"/>
    </xf>
    <xf numFmtId="3" fontId="7" fillId="0" borderId="0" xfId="0" applyNumberFormat="1" applyFont="1" applyFill="1" applyBorder="1" applyAlignment="1" applyProtection="1">
      <alignment horizontal="right" vertical="top" wrapText="1"/>
    </xf>
    <xf numFmtId="0" fontId="0" fillId="0" borderId="0" xfId="0" applyAlignment="1" applyProtection="1">
      <alignment vertical="top"/>
    </xf>
    <xf numFmtId="0" fontId="3" fillId="0" borderId="0" xfId="0" applyFont="1" applyAlignment="1" applyProtection="1">
      <alignment vertical="top"/>
    </xf>
    <xf numFmtId="0" fontId="33" fillId="0" borderId="0" xfId="0" applyFont="1" applyAlignment="1" applyProtection="1">
      <alignment vertical="top"/>
    </xf>
    <xf numFmtId="0" fontId="14" fillId="0" borderId="0" xfId="0" applyFont="1" applyBorder="1" applyAlignment="1" applyProtection="1">
      <alignment horizontal="right" vertical="top"/>
    </xf>
    <xf numFmtId="3" fontId="3" fillId="0" borderId="0" xfId="0" applyNumberFormat="1" applyFont="1" applyFill="1" applyAlignment="1" applyProtection="1">
      <alignment horizontal="left" vertical="top" wrapText="1"/>
    </xf>
    <xf numFmtId="0" fontId="1" fillId="0" borderId="0" xfId="0" applyFont="1" applyProtection="1"/>
    <xf numFmtId="0" fontId="0" fillId="0" borderId="0" xfId="0" applyProtection="1"/>
    <xf numFmtId="0" fontId="12" fillId="0" borderId="0" xfId="0" applyFont="1" applyAlignment="1" applyProtection="1">
      <alignment vertical="top"/>
    </xf>
    <xf numFmtId="3" fontId="15" fillId="0" borderId="0" xfId="0" quotePrefix="1" applyNumberFormat="1" applyFont="1" applyFill="1" applyBorder="1" applyAlignment="1" applyProtection="1">
      <alignment horizontal="right" vertical="top" wrapText="1"/>
    </xf>
    <xf numFmtId="0" fontId="10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right" vertical="top"/>
    </xf>
    <xf numFmtId="0" fontId="0" fillId="0" borderId="0" xfId="0" applyFont="1" applyAlignment="1" applyProtection="1">
      <alignment vertical="top" wrapText="1"/>
    </xf>
    <xf numFmtId="0" fontId="48" fillId="12" borderId="0" xfId="0" applyFont="1" applyFill="1" applyAlignment="1" applyProtection="1">
      <alignment horizontal="left" vertical="top" wrapText="1"/>
    </xf>
    <xf numFmtId="0" fontId="43" fillId="12" borderId="0" xfId="0" applyFont="1" applyFill="1" applyAlignment="1" applyProtection="1">
      <alignment horizontal="right" vertical="top"/>
    </xf>
    <xf numFmtId="0" fontId="48" fillId="12" borderId="0" xfId="0" applyFont="1" applyFill="1" applyAlignment="1" applyProtection="1">
      <alignment vertical="top" wrapText="1"/>
    </xf>
    <xf numFmtId="0" fontId="48" fillId="12" borderId="0" xfId="0" applyFont="1" applyFill="1" applyBorder="1" applyAlignment="1" applyProtection="1">
      <alignment horizontal="right" vertical="top"/>
    </xf>
    <xf numFmtId="3" fontId="43" fillId="12" borderId="0" xfId="0" applyNumberFormat="1" applyFont="1" applyFill="1" applyAlignment="1" applyProtection="1">
      <alignment horizontal="left" vertical="top" wrapText="1"/>
    </xf>
    <xf numFmtId="3" fontId="55" fillId="12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Alignment="1" applyProtection="1">
      <alignment horizontal="left" vertical="top" wrapText="1"/>
    </xf>
    <xf numFmtId="0" fontId="10" fillId="0" borderId="0" xfId="0" applyFont="1" applyAlignment="1" applyProtection="1">
      <alignment vertical="top" wrapText="1"/>
    </xf>
    <xf numFmtId="0" fontId="4" fillId="0" borderId="0" xfId="0" applyFont="1" applyAlignment="1" applyProtection="1">
      <alignment horizontal="left" vertical="top"/>
    </xf>
    <xf numFmtId="0" fontId="10" fillId="0" borderId="0" xfId="0" applyFont="1" applyFill="1" applyAlignment="1" applyProtection="1">
      <alignment vertical="top" wrapText="1"/>
    </xf>
    <xf numFmtId="14" fontId="3" fillId="0" borderId="0" xfId="0" applyNumberFormat="1" applyFont="1" applyProtection="1"/>
    <xf numFmtId="0" fontId="3" fillId="0" borderId="0" xfId="0" applyFont="1" applyProtection="1"/>
    <xf numFmtId="14" fontId="0" fillId="0" borderId="0" xfId="0" applyNumberFormat="1" applyFont="1" applyProtection="1"/>
    <xf numFmtId="0" fontId="0" fillId="0" borderId="0" xfId="0" applyFont="1" applyProtection="1"/>
    <xf numFmtId="0" fontId="15" fillId="0" borderId="0" xfId="0" applyFont="1" applyAlignment="1" applyProtection="1">
      <alignment horizontal="right" vertical="top"/>
    </xf>
    <xf numFmtId="3" fontId="2" fillId="0" borderId="0" xfId="0" applyNumberFormat="1" applyFont="1" applyProtection="1"/>
    <xf numFmtId="3" fontId="0" fillId="0" borderId="0" xfId="0" applyNumberFormat="1" applyProtection="1"/>
    <xf numFmtId="0" fontId="4" fillId="4" borderId="0" xfId="0" applyFont="1" applyFill="1" applyAlignment="1" applyProtection="1">
      <alignment horizontal="left" vertical="top" wrapText="1"/>
    </xf>
    <xf numFmtId="0" fontId="10" fillId="4" borderId="0" xfId="0" applyFont="1" applyFill="1" applyAlignment="1" applyProtection="1">
      <alignment vertical="top" wrapText="1"/>
    </xf>
    <xf numFmtId="3" fontId="0" fillId="0" borderId="0" xfId="0" applyNumberFormat="1" applyFont="1" applyProtection="1"/>
    <xf numFmtId="0" fontId="2" fillId="0" borderId="0" xfId="0" applyFont="1" applyFill="1" applyAlignment="1" applyProtection="1">
      <alignment horizontal="left" vertical="top" wrapText="1"/>
    </xf>
    <xf numFmtId="0" fontId="11" fillId="0" borderId="0" xfId="0" applyFont="1" applyFill="1" applyAlignment="1" applyProtection="1">
      <alignment vertical="top" wrapText="1"/>
    </xf>
    <xf numFmtId="3" fontId="14" fillId="0" borderId="0" xfId="0" applyNumberFormat="1" applyFont="1" applyFill="1" applyBorder="1" applyAlignment="1" applyProtection="1">
      <alignment horizontal="right" vertical="top" wrapText="1"/>
    </xf>
    <xf numFmtId="3" fontId="4" fillId="0" borderId="0" xfId="0" applyNumberFormat="1" applyFont="1" applyFill="1" applyBorder="1" applyAlignment="1" applyProtection="1">
      <alignment horizontal="left" vertical="top" wrapText="1"/>
    </xf>
    <xf numFmtId="0" fontId="2" fillId="2" borderId="0" xfId="0" applyFont="1" applyFill="1" applyAlignment="1" applyProtection="1">
      <alignment horizontal="left" vertical="top" wrapText="1"/>
    </xf>
    <xf numFmtId="0" fontId="11" fillId="2" borderId="0" xfId="0" applyFont="1" applyFill="1" applyAlignment="1" applyProtection="1">
      <alignment vertical="top" wrapText="1"/>
    </xf>
    <xf numFmtId="3" fontId="4" fillId="2" borderId="0" xfId="0" applyNumberFormat="1" applyFont="1" applyFill="1" applyBorder="1" applyAlignment="1" applyProtection="1">
      <alignment horizontal="left" vertical="top" wrapText="1"/>
    </xf>
    <xf numFmtId="0" fontId="13" fillId="0" borderId="0" xfId="0" applyFont="1" applyFill="1" applyAlignment="1" applyProtection="1">
      <alignment vertical="top" wrapText="1"/>
    </xf>
    <xf numFmtId="0" fontId="2" fillId="3" borderId="0" xfId="0" applyFont="1" applyFill="1" applyAlignment="1" applyProtection="1">
      <alignment horizontal="left" vertical="top" wrapText="1"/>
    </xf>
    <xf numFmtId="0" fontId="11" fillId="3" borderId="0" xfId="0" applyFont="1" applyFill="1" applyAlignment="1" applyProtection="1">
      <alignment vertical="top" wrapText="1"/>
    </xf>
    <xf numFmtId="0" fontId="2" fillId="0" borderId="0" xfId="0" applyFont="1" applyFill="1" applyBorder="1" applyAlignment="1" applyProtection="1">
      <alignment horizontal="left" vertical="top" wrapText="1"/>
    </xf>
    <xf numFmtId="0" fontId="34" fillId="0" borderId="0" xfId="0" applyFont="1" applyFill="1" applyAlignment="1" applyProtection="1">
      <alignment vertical="top" wrapText="1"/>
    </xf>
    <xf numFmtId="3" fontId="2" fillId="0" borderId="0" xfId="0" applyNumberFormat="1" applyFont="1" applyFill="1" applyAlignment="1" applyProtection="1">
      <alignment horizontal="left" vertical="top" wrapText="1"/>
    </xf>
    <xf numFmtId="0" fontId="20" fillId="0" borderId="0" xfId="0" applyFont="1" applyProtection="1"/>
    <xf numFmtId="0" fontId="29" fillId="0" borderId="0" xfId="0" applyFont="1" applyFill="1" applyAlignment="1" applyProtection="1">
      <alignment vertical="top" wrapText="1"/>
    </xf>
    <xf numFmtId="3" fontId="1" fillId="0" borderId="0" xfId="0" applyNumberFormat="1" applyFont="1" applyFill="1" applyAlignment="1" applyProtection="1">
      <alignment horizontal="left" vertical="top" wrapText="1"/>
    </xf>
    <xf numFmtId="0" fontId="34" fillId="0" borderId="0" xfId="0" applyFont="1" applyFill="1" applyBorder="1" applyAlignment="1" applyProtection="1">
      <alignment vertical="top" wrapText="1"/>
    </xf>
    <xf numFmtId="0" fontId="7" fillId="0" borderId="0" xfId="0" applyFont="1" applyFill="1" applyBorder="1" applyAlignment="1" applyProtection="1">
      <alignment horizontal="right" vertical="top"/>
    </xf>
    <xf numFmtId="0" fontId="46" fillId="0" borderId="0" xfId="0" applyFont="1" applyFill="1" applyBorder="1" applyAlignment="1" applyProtection="1">
      <alignment horizontal="left" vertical="top" wrapText="1"/>
    </xf>
    <xf numFmtId="3" fontId="15" fillId="0" borderId="0" xfId="4" applyNumberFormat="1" applyFont="1" applyFill="1" applyBorder="1" applyAlignment="1" applyProtection="1">
      <alignment horizontal="right" vertical="top" wrapText="1"/>
    </xf>
    <xf numFmtId="3" fontId="47" fillId="0" borderId="0" xfId="4" applyNumberFormat="1" applyFont="1" applyFill="1" applyAlignment="1" applyProtection="1">
      <alignment horizontal="left" vertical="top" wrapText="1"/>
    </xf>
    <xf numFmtId="0" fontId="1" fillId="0" borderId="0" xfId="0" applyFont="1" applyFill="1" applyProtection="1"/>
    <xf numFmtId="0" fontId="20" fillId="0" borderId="0" xfId="0" applyFont="1" applyFill="1" applyProtection="1"/>
    <xf numFmtId="3" fontId="7" fillId="0" borderId="0" xfId="4" applyNumberFormat="1" applyFont="1" applyFill="1" applyBorder="1" applyAlignment="1" applyProtection="1">
      <alignment horizontal="right" vertical="top" wrapText="1"/>
    </xf>
    <xf numFmtId="0" fontId="15" fillId="0" borderId="0" xfId="0" applyFont="1" applyFill="1" applyAlignment="1" applyProtection="1">
      <alignment vertical="top" wrapText="1"/>
    </xf>
    <xf numFmtId="4" fontId="1" fillId="0" borderId="0" xfId="0" applyNumberFormat="1" applyFont="1" applyFill="1" applyProtection="1"/>
    <xf numFmtId="4" fontId="7" fillId="0" borderId="0" xfId="0" applyNumberFormat="1" applyFont="1" applyProtection="1"/>
    <xf numFmtId="0" fontId="2" fillId="0" borderId="0" xfId="0" applyFont="1" applyFill="1" applyAlignment="1" applyProtection="1">
      <alignment vertical="top" wrapText="1"/>
    </xf>
    <xf numFmtId="0" fontId="2" fillId="0" borderId="0" xfId="0" applyFont="1" applyFill="1" applyBorder="1" applyAlignment="1" applyProtection="1">
      <alignment vertical="top"/>
    </xf>
    <xf numFmtId="0" fontId="2" fillId="0" borderId="0" xfId="0" applyFont="1" applyFill="1" applyAlignment="1" applyProtection="1">
      <alignment vertical="top"/>
    </xf>
    <xf numFmtId="0" fontId="11" fillId="0" borderId="0" xfId="0" applyFont="1" applyFill="1" applyBorder="1" applyAlignment="1" applyProtection="1">
      <alignment vertical="top" wrapText="1"/>
    </xf>
    <xf numFmtId="0" fontId="20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</xf>
    <xf numFmtId="3" fontId="15" fillId="0" borderId="0" xfId="0" applyNumberFormat="1" applyFont="1" applyAlignment="1" applyProtection="1">
      <alignment horizontal="right" vertical="top"/>
    </xf>
    <xf numFmtId="0" fontId="7" fillId="0" borderId="0" xfId="0" applyFont="1" applyFill="1" applyBorder="1" applyAlignment="1" applyProtection="1">
      <alignment vertical="top" wrapText="1"/>
    </xf>
    <xf numFmtId="0" fontId="30" fillId="0" borderId="0" xfId="0" applyFont="1" applyFill="1" applyAlignment="1" applyProtection="1">
      <alignment vertical="top" wrapText="1"/>
    </xf>
    <xf numFmtId="3" fontId="8" fillId="0" borderId="0" xfId="0" applyNumberFormat="1" applyFont="1" applyFill="1" applyAlignment="1" applyProtection="1">
      <alignment horizontal="left" vertical="top" wrapText="1"/>
    </xf>
    <xf numFmtId="0" fontId="2" fillId="4" borderId="0" xfId="0" applyFont="1" applyFill="1" applyAlignment="1" applyProtection="1">
      <alignment horizontal="left" vertical="top" wrapText="1"/>
    </xf>
    <xf numFmtId="0" fontId="2" fillId="4" borderId="0" xfId="0" applyFont="1" applyFill="1" applyAlignment="1" applyProtection="1">
      <alignment wrapText="1"/>
    </xf>
    <xf numFmtId="3" fontId="1" fillId="0" borderId="0" xfId="0" applyNumberFormat="1" applyFont="1" applyProtection="1"/>
    <xf numFmtId="0" fontId="0" fillId="3" borderId="0" xfId="0" applyFill="1" applyAlignment="1" applyProtection="1">
      <alignment vertical="top"/>
    </xf>
    <xf numFmtId="0" fontId="7" fillId="0" borderId="0" xfId="0" applyFont="1" applyFill="1" applyAlignment="1" applyProtection="1">
      <alignment vertical="top"/>
    </xf>
    <xf numFmtId="0" fontId="15" fillId="0" borderId="0" xfId="0" applyFont="1" applyFill="1" applyAlignment="1" applyProtection="1">
      <alignment horizontal="left" vertical="top" wrapText="1"/>
    </xf>
    <xf numFmtId="0" fontId="7" fillId="0" borderId="0" xfId="0" applyFont="1" applyFill="1" applyProtection="1"/>
    <xf numFmtId="0" fontId="7" fillId="0" borderId="0" xfId="0" applyFont="1" applyFill="1" applyAlignment="1" applyProtection="1">
      <alignment wrapText="1"/>
    </xf>
    <xf numFmtId="0" fontId="7" fillId="0" borderId="0" xfId="0" applyFont="1" applyFill="1" applyAlignment="1" applyProtection="1">
      <alignment vertical="top" wrapText="1"/>
    </xf>
    <xf numFmtId="0" fontId="1" fillId="0" borderId="0" xfId="0" applyFont="1" applyAlignment="1" applyProtection="1">
      <alignment vertical="top" wrapText="1"/>
    </xf>
    <xf numFmtId="0" fontId="15" fillId="0" borderId="0" xfId="0" applyFont="1" applyBorder="1" applyAlignment="1" applyProtection="1">
      <alignment horizontal="right" vertical="top"/>
    </xf>
    <xf numFmtId="0" fontId="15" fillId="3" borderId="0" xfId="0" applyFont="1" applyFill="1" applyAlignment="1" applyProtection="1">
      <alignment horizontal="left" vertical="top" wrapText="1"/>
    </xf>
    <xf numFmtId="0" fontId="1" fillId="0" borderId="0" xfId="0" applyFont="1" applyAlignment="1" applyProtection="1">
      <alignment horizontal="right"/>
    </xf>
    <xf numFmtId="0" fontId="37" fillId="11" borderId="1" xfId="0" applyFont="1" applyFill="1" applyBorder="1" applyAlignment="1" applyProtection="1">
      <alignment horizontal="left" indent="1"/>
    </xf>
    <xf numFmtId="3" fontId="7" fillId="0" borderId="0" xfId="0" applyNumberFormat="1" applyFont="1" applyFill="1" applyAlignment="1" applyProtection="1">
      <alignment horizontal="right" vertical="top" wrapText="1"/>
    </xf>
    <xf numFmtId="164" fontId="37" fillId="11" borderId="1" xfId="0" applyNumberFormat="1" applyFont="1" applyFill="1" applyBorder="1" applyAlignment="1" applyProtection="1">
      <alignment horizontal="left" indent="1"/>
    </xf>
    <xf numFmtId="0" fontId="42" fillId="11" borderId="1" xfId="0" applyFont="1" applyFill="1" applyBorder="1" applyAlignment="1" applyProtection="1">
      <alignment horizontal="left" indent="1"/>
    </xf>
    <xf numFmtId="0" fontId="37" fillId="0" borderId="1" xfId="0" applyFont="1" applyFill="1" applyBorder="1" applyAlignment="1" applyProtection="1">
      <alignment horizontal="left" indent="1"/>
    </xf>
    <xf numFmtId="0" fontId="15" fillId="0" borderId="0" xfId="0" applyFont="1" applyAlignment="1" applyProtection="1">
      <alignment horizontal="right"/>
    </xf>
    <xf numFmtId="164" fontId="37" fillId="0" borderId="1" xfId="0" applyNumberFormat="1" applyFont="1" applyFill="1" applyBorder="1" applyAlignment="1" applyProtection="1">
      <alignment horizontal="left" indent="1"/>
    </xf>
    <xf numFmtId="0" fontId="29" fillId="0" borderId="0" xfId="0" applyFont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right" vertical="top"/>
    </xf>
    <xf numFmtId="0" fontId="19" fillId="0" borderId="0" xfId="0" applyFont="1" applyAlignment="1" applyProtection="1">
      <alignment horizontal="left" vertical="top" wrapText="1"/>
    </xf>
    <xf numFmtId="3" fontId="15" fillId="0" borderId="0" xfId="0" applyNumberFormat="1" applyFont="1" applyAlignment="1" applyProtection="1">
      <alignment horizontal="right" vertical="top" wrapText="1"/>
    </xf>
    <xf numFmtId="3" fontId="2" fillId="0" borderId="0" xfId="0" applyNumberFormat="1" applyFont="1" applyAlignment="1" applyProtection="1">
      <alignment horizontal="left" vertical="top" wrapText="1"/>
    </xf>
    <xf numFmtId="3" fontId="7" fillId="0" borderId="0" xfId="0" applyNumberFormat="1" applyFont="1" applyAlignment="1" applyProtection="1">
      <alignment horizontal="right" vertical="top" wrapText="1"/>
    </xf>
    <xf numFmtId="0" fontId="15" fillId="4" borderId="0" xfId="0" applyFont="1" applyFill="1" applyAlignment="1" applyProtection="1">
      <alignment horizontal="left" vertical="top" wrapText="1"/>
    </xf>
    <xf numFmtId="0" fontId="48" fillId="12" borderId="0" xfId="0" applyFont="1" applyFill="1" applyAlignment="1" applyProtection="1">
      <alignment vertical="top"/>
    </xf>
    <xf numFmtId="0" fontId="3" fillId="12" borderId="0" xfId="0" applyFont="1" applyFill="1" applyAlignment="1" applyProtection="1">
      <alignment vertical="top"/>
    </xf>
    <xf numFmtId="0" fontId="3" fillId="12" borderId="0" xfId="0" applyFont="1" applyFill="1" applyAlignment="1" applyProtection="1">
      <alignment vertical="top" wrapText="1"/>
    </xf>
    <xf numFmtId="0" fontId="14" fillId="12" borderId="0" xfId="0" applyFont="1" applyFill="1" applyBorder="1" applyAlignment="1" applyProtection="1">
      <alignment horizontal="right" vertical="top"/>
    </xf>
    <xf numFmtId="0" fontId="15" fillId="12" borderId="0" xfId="0" applyFont="1" applyFill="1" applyAlignment="1" applyProtection="1">
      <alignment horizontal="right" vertical="top"/>
    </xf>
    <xf numFmtId="0" fontId="4" fillId="3" borderId="0" xfId="0" applyFont="1" applyFill="1" applyAlignment="1" applyProtection="1">
      <alignment horizontal="left" vertical="top" wrapText="1"/>
    </xf>
    <xf numFmtId="0" fontId="4" fillId="3" borderId="0" xfId="0" applyFont="1" applyFill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15" fillId="0" borderId="0" xfId="0" applyFont="1" applyFill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0" fontId="33" fillId="0" borderId="0" xfId="0" applyFont="1" applyBorder="1" applyAlignment="1" applyProtection="1">
      <alignment horizontal="left" vertical="top"/>
    </xf>
    <xf numFmtId="0" fontId="31" fillId="0" borderId="0" xfId="0" applyFont="1" applyAlignment="1" applyProtection="1">
      <alignment horizontal="right" vertical="top"/>
    </xf>
    <xf numFmtId="3" fontId="10" fillId="0" borderId="0" xfId="0" applyNumberFormat="1" applyFont="1" applyFill="1" applyBorder="1" applyAlignment="1" applyProtection="1">
      <alignment horizontal="right" vertical="top" wrapText="1"/>
    </xf>
    <xf numFmtId="0" fontId="12" fillId="0" borderId="0" xfId="0" applyFont="1" applyBorder="1" applyAlignment="1" applyProtection="1">
      <alignment vertical="top"/>
    </xf>
    <xf numFmtId="3" fontId="23" fillId="0" borderId="0" xfId="0" quotePrefix="1" applyNumberFormat="1" applyFont="1" applyFill="1" applyBorder="1" applyAlignment="1" applyProtection="1">
      <alignment horizontal="right" vertical="top" wrapText="1"/>
    </xf>
    <xf numFmtId="0" fontId="10" fillId="0" borderId="0" xfId="0" applyFont="1" applyBorder="1" applyAlignment="1" applyProtection="1">
      <alignment vertical="top"/>
    </xf>
    <xf numFmtId="3" fontId="23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Alignment="1" applyProtection="1">
      <alignment horizontal="left" wrapText="1"/>
    </xf>
    <xf numFmtId="0" fontId="4" fillId="0" borderId="0" xfId="0" applyFont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0" fontId="14" fillId="0" borderId="0" xfId="0" applyFont="1" applyBorder="1" applyAlignment="1" applyProtection="1">
      <alignment horizontal="right"/>
    </xf>
    <xf numFmtId="3" fontId="3" fillId="0" borderId="0" xfId="0" applyNumberFormat="1" applyFont="1" applyFill="1" applyAlignment="1" applyProtection="1">
      <alignment horizontal="left" wrapText="1"/>
    </xf>
    <xf numFmtId="3" fontId="14" fillId="4" borderId="0" xfId="0" applyNumberFormat="1" applyFont="1" applyFill="1" applyBorder="1" applyAlignment="1" applyProtection="1">
      <alignment horizontal="right" wrapText="1"/>
    </xf>
    <xf numFmtId="0" fontId="0" fillId="0" borderId="0" xfId="0" applyFont="1" applyAlignment="1" applyProtection="1"/>
    <xf numFmtId="0" fontId="10" fillId="4" borderId="0" xfId="0" applyFont="1" applyFill="1" applyBorder="1" applyAlignment="1" applyProtection="1">
      <alignment vertical="top" wrapText="1"/>
    </xf>
    <xf numFmtId="3" fontId="17" fillId="0" borderId="0" xfId="0" applyNumberFormat="1" applyFont="1" applyAlignment="1" applyProtection="1">
      <alignment vertical="top"/>
    </xf>
    <xf numFmtId="0" fontId="17" fillId="0" borderId="0" xfId="0" applyFont="1" applyAlignment="1" applyProtection="1">
      <alignment vertical="top"/>
    </xf>
    <xf numFmtId="0" fontId="0" fillId="0" borderId="0" xfId="0" applyFont="1" applyAlignment="1" applyProtection="1">
      <alignment vertical="top"/>
    </xf>
    <xf numFmtId="0" fontId="13" fillId="0" borderId="0" xfId="0" applyFont="1" applyFill="1" applyBorder="1" applyAlignment="1" applyProtection="1">
      <alignment horizontal="left" vertical="top" wrapText="1"/>
    </xf>
    <xf numFmtId="3" fontId="31" fillId="0" borderId="0" xfId="0" applyNumberFormat="1" applyFont="1" applyFill="1" applyAlignment="1" applyProtection="1">
      <alignment horizontal="right" vertical="top" wrapText="1"/>
    </xf>
    <xf numFmtId="0" fontId="4" fillId="2" borderId="0" xfId="0" applyFont="1" applyFill="1" applyAlignment="1" applyProtection="1">
      <alignment horizontal="left" vertical="top" wrapText="1"/>
    </xf>
    <xf numFmtId="0" fontId="11" fillId="2" borderId="0" xfId="0" applyFont="1" applyFill="1" applyBorder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top" wrapText="1"/>
    </xf>
    <xf numFmtId="0" fontId="34" fillId="0" borderId="0" xfId="0" applyFont="1" applyBorder="1" applyAlignment="1" applyProtection="1">
      <alignment horizontal="left" vertical="top" wrapText="1"/>
    </xf>
    <xf numFmtId="3" fontId="11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Font="1" applyBorder="1" applyAlignment="1" applyProtection="1">
      <alignment horizontal="left" vertical="top" wrapText="1"/>
    </xf>
    <xf numFmtId="0" fontId="49" fillId="0" borderId="0" xfId="0" applyFont="1" applyAlignment="1" applyProtection="1">
      <alignment horizontal="right" vertical="top"/>
    </xf>
    <xf numFmtId="0" fontId="13" fillId="0" borderId="0" xfId="0" applyFont="1" applyBorder="1" applyAlignment="1" applyProtection="1">
      <alignment vertical="top" wrapText="1"/>
    </xf>
    <xf numFmtId="0" fontId="29" fillId="0" borderId="0" xfId="0" applyFont="1" applyBorder="1" applyAlignment="1" applyProtection="1">
      <alignment vertical="top" wrapText="1"/>
    </xf>
    <xf numFmtId="0" fontId="20" fillId="0" borderId="0" xfId="0" applyFont="1" applyBorder="1" applyAlignment="1" applyProtection="1">
      <alignment vertical="top"/>
    </xf>
    <xf numFmtId="0" fontId="7" fillId="0" borderId="0" xfId="0" applyFont="1" applyAlignment="1" applyProtection="1">
      <alignment horizontal="right" vertical="top"/>
    </xf>
    <xf numFmtId="0" fontId="34" fillId="2" borderId="0" xfId="0" applyFont="1" applyFill="1" applyBorder="1" applyAlignment="1" applyProtection="1">
      <alignment horizontal="left" vertical="top" wrapText="1"/>
    </xf>
    <xf numFmtId="3" fontId="1" fillId="0" borderId="0" xfId="0" applyNumberFormat="1" applyFont="1" applyFill="1" applyBorder="1" applyAlignment="1" applyProtection="1">
      <alignment horizontal="right" vertical="top" wrapText="1"/>
    </xf>
    <xf numFmtId="0" fontId="7" fillId="0" borderId="0" xfId="0" applyFont="1" applyAlignment="1" applyProtection="1">
      <alignment horizontal="left" vertical="top" wrapText="1"/>
    </xf>
    <xf numFmtId="3" fontId="7" fillId="0" borderId="0" xfId="0" applyNumberFormat="1" applyFont="1" applyAlignment="1" applyProtection="1">
      <alignment horizontal="right" wrapText="1"/>
    </xf>
    <xf numFmtId="0" fontId="0" fillId="0" borderId="0" xfId="0" applyFont="1" applyBorder="1" applyAlignment="1" applyProtection="1">
      <alignment vertical="top"/>
    </xf>
    <xf numFmtId="0" fontId="18" fillId="0" borderId="0" xfId="0" applyFont="1" applyAlignment="1" applyProtection="1">
      <alignment horizontal="right" vertical="top"/>
    </xf>
    <xf numFmtId="0" fontId="3" fillId="0" borderId="0" xfId="0" applyFont="1" applyAlignment="1" applyProtection="1">
      <alignment horizontal="right"/>
    </xf>
    <xf numFmtId="0" fontId="35" fillId="0" borderId="0" xfId="0" applyFont="1" applyAlignment="1" applyProtection="1">
      <alignment horizontal="left" vertical="top"/>
    </xf>
    <xf numFmtId="0" fontId="14" fillId="0" borderId="0" xfId="0" applyFont="1" applyAlignment="1" applyProtection="1">
      <alignment horizontal="right"/>
    </xf>
    <xf numFmtId="3" fontId="31" fillId="0" borderId="0" xfId="0" applyNumberFormat="1" applyFont="1" applyFill="1" applyAlignment="1" applyProtection="1">
      <alignment horizontal="left" vertical="top" wrapText="1"/>
    </xf>
    <xf numFmtId="3" fontId="31" fillId="0" borderId="0" xfId="0" applyNumberFormat="1" applyFont="1" applyFill="1" applyBorder="1" applyAlignment="1" applyProtection="1">
      <alignment horizontal="right" vertical="top" wrapText="1"/>
    </xf>
    <xf numFmtId="0" fontId="31" fillId="0" borderId="0" xfId="0" applyFont="1" applyProtection="1"/>
    <xf numFmtId="3" fontId="14" fillId="0" borderId="0" xfId="0" quotePrefix="1" applyNumberFormat="1" applyFont="1" applyFill="1" applyBorder="1" applyAlignment="1" applyProtection="1">
      <alignment horizontal="right" vertical="top" wrapText="1"/>
    </xf>
    <xf numFmtId="0" fontId="14" fillId="0" borderId="0" xfId="0" applyFont="1" applyProtection="1"/>
    <xf numFmtId="0" fontId="4" fillId="0" borderId="0" xfId="0" applyFont="1" applyAlignment="1" applyProtection="1">
      <alignment horizontal="right" vertical="top"/>
    </xf>
    <xf numFmtId="0" fontId="14" fillId="0" borderId="0" xfId="0" applyFont="1" applyFill="1" applyBorder="1" applyAlignment="1" applyProtection="1">
      <alignment horizontal="left" vertical="top" wrapText="1"/>
    </xf>
    <xf numFmtId="0" fontId="31" fillId="0" borderId="0" xfId="0" applyFont="1" applyAlignment="1" applyProtection="1">
      <alignment horizontal="right"/>
    </xf>
    <xf numFmtId="0" fontId="14" fillId="4" borderId="0" xfId="0" applyFont="1" applyFill="1" applyAlignment="1" applyProtection="1">
      <alignment horizontal="left" vertical="top" wrapText="1"/>
    </xf>
    <xf numFmtId="0" fontId="7" fillId="0" borderId="0" xfId="0" applyFont="1" applyFill="1" applyAlignment="1" applyProtection="1">
      <alignment horizontal="left" vertical="top" wrapText="1"/>
    </xf>
    <xf numFmtId="3" fontId="14" fillId="0" borderId="0" xfId="0" applyNumberFormat="1" applyFont="1" applyFill="1" applyAlignment="1" applyProtection="1">
      <alignment horizontal="right" vertical="top" wrapText="1"/>
    </xf>
    <xf numFmtId="0" fontId="15" fillId="2" borderId="0" xfId="0" applyFont="1" applyFill="1" applyAlignment="1" applyProtection="1">
      <alignment horizontal="left" vertical="top" wrapText="1"/>
    </xf>
    <xf numFmtId="3" fontId="15" fillId="0" borderId="0" xfId="0" applyNumberFormat="1" applyFont="1" applyFill="1" applyAlignment="1" applyProtection="1">
      <alignment horizontal="right" vertical="top" wrapText="1"/>
    </xf>
    <xf numFmtId="3" fontId="15" fillId="0" borderId="0" xfId="0" applyNumberFormat="1" applyFont="1" applyFill="1" applyAlignment="1" applyProtection="1">
      <alignment horizontal="left" vertical="top" wrapText="1"/>
    </xf>
    <xf numFmtId="0" fontId="7" fillId="0" borderId="0" xfId="0" applyFont="1" applyAlignment="1" applyProtection="1">
      <alignment vertical="top" wrapText="1"/>
    </xf>
    <xf numFmtId="164" fontId="15" fillId="0" borderId="0" xfId="0" applyNumberFormat="1" applyFont="1" applyFill="1" applyBorder="1" applyAlignment="1" applyProtection="1">
      <alignment horizontal="left" indent="1"/>
    </xf>
    <xf numFmtId="3" fontId="1" fillId="0" borderId="0" xfId="0" applyNumberFormat="1" applyFont="1" applyFill="1" applyAlignment="1" applyProtection="1">
      <alignment horizontal="right" vertical="top" wrapText="1"/>
    </xf>
    <xf numFmtId="3" fontId="1" fillId="0" borderId="0" xfId="0" applyNumberFormat="1" applyFont="1" applyAlignment="1" applyProtection="1">
      <alignment horizontal="right" vertical="top" wrapText="1"/>
    </xf>
    <xf numFmtId="3" fontId="7" fillId="0" borderId="0" xfId="0" applyNumberFormat="1" applyFont="1" applyBorder="1" applyAlignment="1" applyProtection="1">
      <alignment horizontal="right" vertical="top" wrapText="1"/>
    </xf>
    <xf numFmtId="3" fontId="8" fillId="0" borderId="0" xfId="1" applyNumberFormat="1" applyFont="1" applyFill="1" applyBorder="1" applyAlignment="1" applyProtection="1">
      <alignment horizontal="right" vertical="top" wrapText="1"/>
    </xf>
    <xf numFmtId="3" fontId="2" fillId="0" borderId="0" xfId="0" applyNumberFormat="1" applyFont="1" applyAlignment="1" applyProtection="1">
      <alignment horizontal="right" vertical="top" wrapText="1"/>
    </xf>
    <xf numFmtId="0" fontId="2" fillId="0" borderId="0" xfId="0" applyFont="1" applyProtection="1"/>
    <xf numFmtId="0" fontId="15" fillId="10" borderId="0" xfId="0" applyFont="1" applyFill="1" applyAlignment="1" applyProtection="1">
      <alignment vertical="top"/>
    </xf>
    <xf numFmtId="0" fontId="7" fillId="11" borderId="1" xfId="0" applyFont="1" applyFill="1" applyBorder="1" applyAlignment="1" applyProtection="1">
      <alignment horizontal="left" indent="1"/>
    </xf>
    <xf numFmtId="0" fontId="7" fillId="0" borderId="0" xfId="0" applyFont="1" applyProtection="1"/>
    <xf numFmtId="0" fontId="15" fillId="0" borderId="0" xfId="0" applyFont="1" applyFill="1" applyAlignment="1" applyProtection="1">
      <alignment horizontal="right"/>
    </xf>
    <xf numFmtId="0" fontId="7" fillId="0" borderId="0" xfId="0" applyFont="1" applyFill="1" applyAlignment="1" applyProtection="1">
      <alignment horizontal="right"/>
    </xf>
    <xf numFmtId="0" fontId="3" fillId="0" borderId="0" xfId="0" applyFont="1" applyFill="1" applyProtection="1"/>
    <xf numFmtId="3" fontId="1" fillId="0" borderId="0" xfId="0" applyNumberFormat="1" applyFont="1" applyFill="1" applyAlignment="1" applyProtection="1">
      <alignment horizontal="right" wrapText="1"/>
    </xf>
    <xf numFmtId="0" fontId="1" fillId="0" borderId="0" xfId="0" applyFont="1" applyFill="1" applyAlignment="1" applyProtection="1">
      <alignment horizontal="right"/>
    </xf>
    <xf numFmtId="0" fontId="31" fillId="0" borderId="0" xfId="0" applyFont="1" applyFill="1" applyProtection="1"/>
    <xf numFmtId="0" fontId="3" fillId="0" borderId="0" xfId="0" applyFont="1" applyBorder="1" applyProtection="1"/>
    <xf numFmtId="164" fontId="37" fillId="0" borderId="0" xfId="0" applyNumberFormat="1" applyFont="1" applyFill="1" applyBorder="1" applyAlignment="1" applyProtection="1">
      <alignment horizontal="left" indent="1"/>
    </xf>
    <xf numFmtId="0" fontId="3" fillId="0" borderId="0" xfId="0" applyFont="1" applyFill="1" applyBorder="1" applyProtection="1"/>
    <xf numFmtId="0" fontId="14" fillId="0" borderId="0" xfId="0" applyFont="1" applyFill="1" applyAlignment="1" applyProtection="1">
      <alignment horizontal="right"/>
    </xf>
    <xf numFmtId="0" fontId="31" fillId="0" borderId="0" xfId="0" applyFont="1" applyFill="1" applyAlignment="1" applyProtection="1">
      <alignment horizontal="right"/>
    </xf>
    <xf numFmtId="14" fontId="4" fillId="0" borderId="0" xfId="0" applyNumberFormat="1" applyFont="1" applyFill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left" vertical="top"/>
    </xf>
    <xf numFmtId="0" fontId="31" fillId="0" borderId="0" xfId="0" applyFont="1" applyBorder="1" applyAlignment="1" applyProtection="1">
      <alignment horizontal="right" vertical="top"/>
    </xf>
    <xf numFmtId="3" fontId="3" fillId="0" borderId="0" xfId="0" applyNumberFormat="1" applyFont="1" applyFill="1" applyBorder="1" applyAlignment="1" applyProtection="1">
      <alignment horizontal="right" vertical="top" wrapText="1"/>
    </xf>
    <xf numFmtId="3" fontId="4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/>
    </xf>
    <xf numFmtId="3" fontId="17" fillId="0" borderId="0" xfId="0" quotePrefix="1" applyNumberFormat="1" applyFont="1" applyFill="1" applyBorder="1" applyAlignment="1" applyProtection="1">
      <alignment horizontal="right" vertical="top" wrapText="1"/>
    </xf>
    <xf numFmtId="0" fontId="4" fillId="0" borderId="0" xfId="0" applyFont="1" applyBorder="1" applyAlignment="1" applyProtection="1">
      <alignment vertical="top"/>
    </xf>
    <xf numFmtId="3" fontId="17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Alignment="1" applyProtection="1">
      <alignment horizontal="right" vertical="center"/>
    </xf>
    <xf numFmtId="0" fontId="14" fillId="0" borderId="0" xfId="0" applyFont="1" applyFill="1" applyBorder="1" applyAlignment="1" applyProtection="1">
      <alignment horizontal="left" vertical="center" wrapText="1"/>
    </xf>
    <xf numFmtId="0" fontId="14" fillId="0" borderId="0" xfId="0" applyFont="1" applyBorder="1" applyAlignment="1" applyProtection="1">
      <alignment horizontal="right" vertical="center"/>
    </xf>
    <xf numFmtId="3" fontId="3" fillId="0" borderId="0" xfId="0" applyNumberFormat="1" applyFont="1" applyFill="1" applyAlignment="1" applyProtection="1">
      <alignment horizontal="left" vertical="center" wrapText="1"/>
    </xf>
    <xf numFmtId="3" fontId="14" fillId="4" borderId="0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Alignment="1" applyProtection="1">
      <alignment vertical="center"/>
    </xf>
    <xf numFmtId="14" fontId="3" fillId="0" borderId="0" xfId="0" applyNumberFormat="1" applyFont="1" applyAlignment="1" applyProtection="1">
      <alignment vertical="center"/>
    </xf>
    <xf numFmtId="0" fontId="1" fillId="0" borderId="0" xfId="0" applyFont="1" applyBorder="1" applyAlignment="1" applyProtection="1">
      <alignment vertical="top"/>
    </xf>
    <xf numFmtId="0" fontId="4" fillId="4" borderId="0" xfId="0" applyFont="1" applyFill="1" applyBorder="1" applyAlignment="1" applyProtection="1">
      <alignment horizontal="left" vertical="top" wrapText="1"/>
    </xf>
    <xf numFmtId="3" fontId="3" fillId="0" borderId="0" xfId="0" applyNumberFormat="1" applyFont="1" applyProtection="1"/>
    <xf numFmtId="0" fontId="1" fillId="0" borderId="0" xfId="0" applyFont="1" applyFill="1" applyBorder="1" applyAlignment="1" applyProtection="1">
      <alignment horizontal="left" vertical="top" wrapText="1"/>
    </xf>
    <xf numFmtId="0" fontId="14" fillId="0" borderId="0" xfId="0" applyFont="1" applyFill="1" applyBorder="1" applyAlignment="1" applyProtection="1">
      <alignment horizontal="right" vertical="top" wrapText="1"/>
    </xf>
    <xf numFmtId="0" fontId="3" fillId="0" borderId="0" xfId="0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4" fillId="2" borderId="0" xfId="0" applyFont="1" applyFill="1" applyBorder="1" applyAlignment="1" applyProtection="1">
      <alignment horizontal="left" vertical="top" wrapText="1"/>
    </xf>
    <xf numFmtId="0" fontId="38" fillId="0" borderId="0" xfId="0" applyFont="1" applyFill="1" applyBorder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left" vertical="top" wrapText="1"/>
    </xf>
    <xf numFmtId="3" fontId="7" fillId="0" borderId="0" xfId="0" applyNumberFormat="1" applyFont="1" applyFill="1" applyAlignment="1" applyProtection="1">
      <alignment horizontal="right" vertical="top"/>
    </xf>
    <xf numFmtId="0" fontId="39" fillId="0" borderId="0" xfId="0" applyFont="1" applyFill="1" applyBorder="1" applyAlignment="1" applyProtection="1">
      <alignment horizontal="left" vertical="top" wrapText="1"/>
    </xf>
    <xf numFmtId="0" fontId="7" fillId="0" borderId="0" xfId="0" applyFont="1" applyFill="1" applyBorder="1" applyAlignment="1" applyProtection="1">
      <alignment horizontal="left" vertical="top" wrapText="1"/>
    </xf>
    <xf numFmtId="0" fontId="15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right" vertical="top"/>
    </xf>
    <xf numFmtId="3" fontId="28" fillId="0" borderId="0" xfId="0" applyNumberFormat="1" applyFont="1" applyFill="1" applyBorder="1" applyAlignment="1" applyProtection="1">
      <alignment horizontal="right" vertical="top" wrapText="1"/>
    </xf>
    <xf numFmtId="3" fontId="38" fillId="0" borderId="0" xfId="0" applyNumberFormat="1" applyFont="1" applyFill="1" applyBorder="1" applyAlignment="1" applyProtection="1">
      <alignment horizontal="left" vertical="top" wrapText="1"/>
    </xf>
    <xf numFmtId="0" fontId="1" fillId="0" borderId="0" xfId="0" applyFont="1" applyFill="1" applyAlignment="1" applyProtection="1">
      <alignment vertical="top"/>
    </xf>
    <xf numFmtId="0" fontId="2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right" vertical="top" wrapText="1"/>
    </xf>
    <xf numFmtId="0" fontId="2" fillId="0" borderId="0" xfId="0" applyFont="1" applyBorder="1" applyProtection="1"/>
    <xf numFmtId="0" fontId="3" fillId="0" borderId="0" xfId="0" applyFont="1" applyBorder="1" applyAlignment="1" applyProtection="1">
      <alignment horizontal="right" vertical="top"/>
    </xf>
    <xf numFmtId="0" fontId="4" fillId="0" borderId="0" xfId="0" applyFont="1" applyBorder="1" applyAlignment="1" applyProtection="1">
      <alignment horizontal="right" vertical="top"/>
    </xf>
    <xf numFmtId="0" fontId="3" fillId="2" borderId="0" xfId="0" applyFont="1" applyFill="1" applyBorder="1" applyAlignment="1" applyProtection="1">
      <alignment horizontal="left" vertical="top" wrapText="1"/>
    </xf>
    <xf numFmtId="0" fontId="54" fillId="10" borderId="3" xfId="0" applyFont="1" applyFill="1" applyBorder="1" applyAlignment="1" applyProtection="1">
      <alignment horizontal="left" indent="1"/>
    </xf>
    <xf numFmtId="0" fontId="40" fillId="0" borderId="0" xfId="0" applyFont="1" applyFill="1" applyBorder="1" applyAlignment="1" applyProtection="1">
      <alignment horizontal="left" vertical="top" wrapText="1"/>
    </xf>
    <xf numFmtId="0" fontId="15" fillId="10" borderId="0" xfId="0" applyFont="1" applyFill="1" applyAlignment="1" applyProtection="1">
      <alignment horizontal="left" indent="1"/>
    </xf>
    <xf numFmtId="0" fontId="7" fillId="10" borderId="0" xfId="0" applyFont="1" applyFill="1" applyAlignment="1" applyProtection="1">
      <alignment horizontal="left" indent="1"/>
    </xf>
    <xf numFmtId="3" fontId="4" fillId="0" borderId="0" xfId="0" applyNumberFormat="1" applyFont="1" applyAlignment="1" applyProtection="1">
      <alignment horizontal="left" vertical="top" wrapText="1"/>
    </xf>
    <xf numFmtId="0" fontId="7" fillId="11" borderId="0" xfId="0" applyFont="1" applyFill="1" applyProtection="1"/>
    <xf numFmtId="0" fontId="4" fillId="0" borderId="0" xfId="0" applyFont="1" applyFill="1" applyProtection="1"/>
    <xf numFmtId="0" fontId="4" fillId="0" borderId="0" xfId="0" applyFont="1" applyProtection="1"/>
    <xf numFmtId="3" fontId="3" fillId="0" borderId="0" xfId="0" applyNumberFormat="1" applyFont="1" applyAlignment="1" applyProtection="1">
      <alignment horizontal="left" vertical="top" wrapText="1"/>
    </xf>
    <xf numFmtId="3" fontId="38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Alignment="1" applyProtection="1">
      <alignment horizontal="left" vertical="top"/>
    </xf>
    <xf numFmtId="0" fontId="3" fillId="0" borderId="0" xfId="0" applyFont="1" applyFill="1" applyAlignment="1" applyProtection="1">
      <alignment horizontal="left"/>
    </xf>
    <xf numFmtId="0" fontId="7" fillId="0" borderId="0" xfId="0" applyFont="1" applyFill="1" applyAlignment="1" applyProtection="1">
      <alignment horizontal="right" vertical="top"/>
    </xf>
    <xf numFmtId="0" fontId="2" fillId="0" borderId="0" xfId="0" applyFont="1" applyFill="1" applyBorder="1" applyProtection="1"/>
    <xf numFmtId="0" fontId="3" fillId="0" borderId="0" xfId="0" applyFont="1" applyFill="1" applyBorder="1" applyAlignment="1" applyProtection="1">
      <alignment vertical="top"/>
    </xf>
    <xf numFmtId="0" fontId="31" fillId="0" borderId="0" xfId="0" applyFont="1" applyFill="1" applyBorder="1" applyAlignment="1" applyProtection="1">
      <alignment horizontal="right" vertical="top"/>
    </xf>
    <xf numFmtId="0" fontId="4" fillId="0" borderId="0" xfId="0" applyFont="1" applyFill="1" applyBorder="1" applyAlignment="1" applyProtection="1">
      <alignment horizontal="right" vertical="top"/>
    </xf>
    <xf numFmtId="0" fontId="44" fillId="0" borderId="0" xfId="0" applyFont="1" applyAlignment="1" applyProtection="1">
      <alignment horizontal="left" vertical="top"/>
    </xf>
    <xf numFmtId="0" fontId="0" fillId="0" borderId="0" xfId="0" applyFill="1" applyProtection="1"/>
    <xf numFmtId="0" fontId="45" fillId="0" borderId="0" xfId="0" applyFont="1" applyProtection="1"/>
    <xf numFmtId="0" fontId="24" fillId="0" borderId="0" xfId="0" applyFont="1" applyProtection="1"/>
    <xf numFmtId="0" fontId="24" fillId="0" borderId="0" xfId="0" applyFont="1" applyFill="1" applyAlignment="1" applyProtection="1">
      <alignment horizontal="left" vertical="top" wrapText="1"/>
    </xf>
    <xf numFmtId="0" fontId="22" fillId="0" borderId="0" xfId="0" applyFont="1" applyProtection="1"/>
    <xf numFmtId="3" fontId="3" fillId="0" borderId="0" xfId="0" applyNumberFormat="1" applyFont="1" applyFill="1" applyAlignment="1" applyProtection="1">
      <alignment horizontal="right" wrapText="1"/>
    </xf>
    <xf numFmtId="0" fontId="24" fillId="4" borderId="0" xfId="0" applyFont="1" applyFill="1" applyAlignment="1" applyProtection="1">
      <alignment horizontal="left" vertical="top" wrapText="1"/>
    </xf>
    <xf numFmtId="3" fontId="0" fillId="0" borderId="0" xfId="0" applyNumberFormat="1" applyFill="1" applyProtection="1"/>
    <xf numFmtId="0" fontId="45" fillId="0" borderId="0" xfId="0" applyFont="1" applyFill="1" applyAlignment="1" applyProtection="1">
      <alignment horizontal="left" vertical="top" wrapText="1"/>
    </xf>
    <xf numFmtId="0" fontId="34" fillId="2" borderId="0" xfId="0" applyFont="1" applyFill="1" applyAlignment="1" applyProtection="1">
      <alignment horizontal="left" vertical="top" wrapText="1"/>
    </xf>
    <xf numFmtId="0" fontId="34" fillId="0" borderId="0" xfId="0" applyFont="1" applyAlignment="1" applyProtection="1">
      <alignment horizontal="left" vertical="top" wrapText="1"/>
    </xf>
    <xf numFmtId="3" fontId="1" fillId="0" borderId="0" xfId="0" applyNumberFormat="1" applyFont="1" applyAlignment="1" applyProtection="1">
      <alignment horizontal="right" wrapText="1"/>
    </xf>
    <xf numFmtId="3" fontId="13" fillId="0" borderId="0" xfId="0" applyNumberFormat="1" applyFont="1" applyAlignment="1" applyProtection="1">
      <alignment horizontal="right" wrapText="1"/>
    </xf>
    <xf numFmtId="0" fontId="20" fillId="0" borderId="0" xfId="0" applyFont="1" applyAlignment="1" applyProtection="1">
      <alignment horizontal="right"/>
    </xf>
    <xf numFmtId="0" fontId="20" fillId="0" borderId="0" xfId="0" applyFont="1" applyFill="1" applyBorder="1" applyProtection="1"/>
    <xf numFmtId="0" fontId="0" fillId="0" borderId="0" xfId="0" applyFill="1" applyBorder="1" applyProtection="1"/>
    <xf numFmtId="0" fontId="29" fillId="0" borderId="0" xfId="0" applyFont="1" applyFill="1" applyAlignment="1" applyProtection="1">
      <alignment horizontal="left" vertical="top" wrapText="1"/>
    </xf>
    <xf numFmtId="3" fontId="2" fillId="0" borderId="0" xfId="0" applyNumberFormat="1" applyFont="1" applyFill="1" applyAlignment="1" applyProtection="1">
      <alignment horizontal="right" wrapText="1"/>
    </xf>
    <xf numFmtId="3" fontId="2" fillId="0" borderId="0" xfId="0" applyNumberFormat="1" applyFont="1" applyFill="1" applyBorder="1" applyAlignment="1" applyProtection="1">
      <alignment horizontal="right" vertical="top" wrapText="1"/>
    </xf>
    <xf numFmtId="0" fontId="1" fillId="0" borderId="0" xfId="0" applyFont="1" applyAlignment="1" applyProtection="1">
      <alignment horizontal="right" vertical="top"/>
    </xf>
    <xf numFmtId="0" fontId="2" fillId="0" borderId="0" xfId="0" applyFont="1" applyFill="1" applyProtection="1"/>
    <xf numFmtId="3" fontId="1" fillId="0" borderId="0" xfId="0" applyNumberFormat="1" applyFont="1" applyAlignment="1" applyProtection="1">
      <alignment horizontal="left" vertical="top" wrapText="1"/>
    </xf>
    <xf numFmtId="0" fontId="34" fillId="0" borderId="0" xfId="0" applyFont="1" applyFill="1" applyAlignment="1" applyProtection="1">
      <alignment horizontal="left" vertical="top" wrapText="1"/>
    </xf>
    <xf numFmtId="0" fontId="13" fillId="0" borderId="0" xfId="0" applyFont="1" applyAlignment="1" applyProtection="1">
      <alignment horizontal="right"/>
    </xf>
    <xf numFmtId="3" fontId="12" fillId="0" borderId="0" xfId="0" applyNumberFormat="1" applyFont="1" applyAlignment="1" applyProtection="1">
      <alignment horizontal="right" wrapText="1"/>
    </xf>
    <xf numFmtId="3" fontId="17" fillId="0" borderId="0" xfId="0" applyNumberFormat="1" applyFont="1" applyAlignment="1" applyProtection="1">
      <alignment horizontal="right" vertical="top"/>
    </xf>
    <xf numFmtId="3" fontId="3" fillId="0" borderId="0" xfId="0" applyNumberFormat="1" applyFont="1" applyAlignment="1" applyProtection="1">
      <alignment horizontal="right" wrapText="1"/>
    </xf>
    <xf numFmtId="3" fontId="17" fillId="0" borderId="0" xfId="0" applyNumberFormat="1" applyFont="1" applyAlignment="1" applyProtection="1">
      <alignment horizontal="right" vertical="top" wrapText="1"/>
    </xf>
    <xf numFmtId="0" fontId="11" fillId="0" borderId="0" xfId="0" applyFont="1" applyAlignment="1" applyProtection="1">
      <alignment horizontal="left" vertical="top" wrapText="1"/>
    </xf>
    <xf numFmtId="0" fontId="34" fillId="0" borderId="0" xfId="0" applyFont="1" applyProtection="1"/>
    <xf numFmtId="0" fontId="0" fillId="0" borderId="0" xfId="0" applyAlignment="1" applyProtection="1">
      <alignment horizontal="right"/>
    </xf>
    <xf numFmtId="0" fontId="33" fillId="0" borderId="0" xfId="0" applyFont="1" applyAlignment="1" applyProtection="1">
      <alignment horizontal="left" vertical="top"/>
    </xf>
    <xf numFmtId="0" fontId="31" fillId="0" borderId="0" xfId="0" applyFont="1" applyAlignment="1" applyProtection="1"/>
    <xf numFmtId="0" fontId="12" fillId="0" borderId="0" xfId="0" applyFont="1" applyProtection="1"/>
    <xf numFmtId="0" fontId="10" fillId="0" borderId="0" xfId="0" applyFont="1" applyProtection="1"/>
    <xf numFmtId="3" fontId="31" fillId="0" borderId="0" xfId="0" applyNumberFormat="1" applyFont="1" applyFill="1" applyAlignment="1" applyProtection="1">
      <alignment vertical="top" wrapText="1"/>
    </xf>
    <xf numFmtId="0" fontId="10" fillId="4" borderId="0" xfId="0" applyFont="1" applyFill="1" applyAlignment="1" applyProtection="1">
      <alignment horizontal="left" vertical="top" wrapText="1"/>
    </xf>
    <xf numFmtId="3" fontId="10" fillId="0" borderId="0" xfId="0" applyNumberFormat="1" applyFont="1" applyProtection="1"/>
    <xf numFmtId="0" fontId="30" fillId="0" borderId="0" xfId="0" applyFont="1" applyFill="1" applyAlignment="1" applyProtection="1">
      <alignment horizontal="left" vertical="top" wrapText="1"/>
    </xf>
    <xf numFmtId="0" fontId="13" fillId="0" borderId="0" xfId="0" applyFont="1" applyAlignment="1" applyProtection="1">
      <alignment horizontal="left" vertical="top" wrapText="1"/>
    </xf>
    <xf numFmtId="3" fontId="11" fillId="0" borderId="0" xfId="0" applyNumberFormat="1" applyFont="1" applyProtection="1"/>
    <xf numFmtId="3" fontId="7" fillId="0" borderId="0" xfId="0" applyNumberFormat="1" applyFont="1" applyAlignment="1" applyProtection="1">
      <alignment vertical="top" wrapText="1"/>
    </xf>
    <xf numFmtId="0" fontId="13" fillId="0" borderId="0" xfId="0" applyFont="1" applyFill="1" applyAlignment="1" applyProtection="1">
      <alignment horizontal="left" vertical="top" wrapText="1"/>
    </xf>
    <xf numFmtId="3" fontId="7" fillId="0" borderId="0" xfId="0" applyNumberFormat="1" applyFont="1" applyFill="1" applyAlignment="1" applyProtection="1">
      <alignment vertical="top" wrapText="1"/>
    </xf>
    <xf numFmtId="0" fontId="11" fillId="2" borderId="0" xfId="0" applyFont="1" applyFill="1" applyAlignment="1" applyProtection="1">
      <alignment horizontal="left" vertical="top" wrapText="1"/>
    </xf>
    <xf numFmtId="3" fontId="11" fillId="0" borderId="0" xfId="0" applyNumberFormat="1" applyFont="1" applyAlignment="1" applyProtection="1">
      <alignment horizontal="left" vertical="top" wrapText="1"/>
    </xf>
    <xf numFmtId="0" fontId="30" fillId="0" borderId="0" xfId="0" applyFont="1" applyAlignment="1" applyProtection="1">
      <alignment horizontal="left" vertical="top" wrapText="1"/>
    </xf>
    <xf numFmtId="3" fontId="15" fillId="0" borderId="0" xfId="0" applyNumberFormat="1" applyFont="1" applyAlignment="1" applyProtection="1">
      <alignment vertical="top" wrapText="1"/>
    </xf>
    <xf numFmtId="3" fontId="7" fillId="0" borderId="0" xfId="1" applyNumberFormat="1" applyFont="1" applyFill="1" applyBorder="1" applyAlignment="1" applyProtection="1">
      <alignment vertical="top" wrapText="1"/>
    </xf>
    <xf numFmtId="0" fontId="7" fillId="0" borderId="0" xfId="1" applyFont="1" applyFill="1" applyBorder="1" applyProtection="1"/>
    <xf numFmtId="0" fontId="31" fillId="0" borderId="0" xfId="0" applyFont="1" applyFill="1" applyAlignment="1" applyProtection="1"/>
    <xf numFmtId="0" fontId="3" fillId="0" borderId="0" xfId="0" applyFont="1" applyBorder="1" applyAlignment="1" applyProtection="1">
      <alignment horizontal="right"/>
    </xf>
    <xf numFmtId="0" fontId="14" fillId="0" borderId="0" xfId="0" applyFont="1" applyFill="1" applyAlignment="1" applyProtection="1">
      <alignment horizontal="left" vertical="top" wrapText="1"/>
    </xf>
    <xf numFmtId="0" fontId="14" fillId="3" borderId="0" xfId="0" applyFont="1" applyFill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top" wrapText="1"/>
    </xf>
    <xf numFmtId="0" fontId="4" fillId="3" borderId="0" xfId="0" applyFont="1" applyFill="1" applyAlignment="1" applyProtection="1">
      <alignment horizontal="left" vertical="top"/>
    </xf>
    <xf numFmtId="0" fontId="7" fillId="0" borderId="0" xfId="0" applyFont="1" applyAlignment="1" applyProtection="1">
      <alignment horizontal="right"/>
    </xf>
    <xf numFmtId="0" fontId="3" fillId="3" borderId="0" xfId="0" applyFont="1" applyFill="1" applyProtection="1"/>
    <xf numFmtId="0" fontId="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8" fillId="0" borderId="0" xfId="0" applyFont="1" applyProtection="1"/>
    <xf numFmtId="3" fontId="48" fillId="12" borderId="0" xfId="0" applyNumberFormat="1" applyFont="1" applyFill="1" applyBorder="1" applyAlignment="1" applyProtection="1">
      <alignment horizontal="right" vertical="top"/>
    </xf>
    <xf numFmtId="3" fontId="14" fillId="12" borderId="0" xfId="0" applyNumberFormat="1" applyFont="1" applyFill="1" applyBorder="1" applyAlignment="1" applyProtection="1">
      <alignment horizontal="right" vertical="top"/>
    </xf>
    <xf numFmtId="0" fontId="1" fillId="0" borderId="0" xfId="0" applyFont="1" applyFill="1" applyAlignment="1" applyProtection="1">
      <alignment horizontal="right" vertical="top" wrapText="1"/>
    </xf>
    <xf numFmtId="0" fontId="7" fillId="0" borderId="0" xfId="0" applyFont="1" applyFill="1" applyAlignment="1" applyProtection="1"/>
    <xf numFmtId="3" fontId="48" fillId="12" borderId="0" xfId="0" applyNumberFormat="1" applyFont="1" applyFill="1" applyAlignment="1" applyProtection="1">
      <alignment vertical="top"/>
    </xf>
    <xf numFmtId="0" fontId="48" fillId="0" borderId="0" xfId="0" applyFont="1" applyProtection="1"/>
    <xf numFmtId="3" fontId="31" fillId="0" borderId="0" xfId="0" applyNumberFormat="1" applyFont="1" applyAlignment="1" applyProtection="1">
      <alignment horizontal="right"/>
    </xf>
    <xf numFmtId="0" fontId="8" fillId="6" borderId="0" xfId="0" applyFont="1" applyFill="1" applyAlignment="1" applyProtection="1">
      <alignment horizontal="right"/>
      <protection locked="0"/>
    </xf>
    <xf numFmtId="3" fontId="2" fillId="6" borderId="0" xfId="0" applyNumberFormat="1" applyFont="1" applyFill="1" applyAlignment="1" applyProtection="1">
      <alignment horizontal="left" vertical="top" wrapText="1"/>
      <protection locked="0"/>
    </xf>
    <xf numFmtId="0" fontId="5" fillId="0" borderId="0" xfId="0" applyFont="1" applyAlignment="1" applyProtection="1">
      <alignment horizontal="left" vertical="top"/>
    </xf>
    <xf numFmtId="3" fontId="3" fillId="0" borderId="0" xfId="0" applyNumberFormat="1" applyFont="1" applyFill="1" applyAlignment="1" applyProtection="1">
      <alignment horizontal="right" vertical="top" wrapText="1"/>
    </xf>
    <xf numFmtId="3" fontId="4" fillId="4" borderId="0" xfId="0" applyNumberFormat="1" applyFont="1" applyFill="1" applyAlignment="1" applyProtection="1">
      <alignment horizontal="right" vertical="top" wrapText="1"/>
    </xf>
    <xf numFmtId="3" fontId="13" fillId="0" borderId="0" xfId="0" applyNumberFormat="1" applyFont="1" applyFill="1" applyAlignment="1" applyProtection="1">
      <alignment horizontal="right" vertical="top" wrapText="1"/>
    </xf>
    <xf numFmtId="3" fontId="13" fillId="0" borderId="0" xfId="0" applyNumberFormat="1" applyFont="1" applyFill="1" applyAlignment="1" applyProtection="1">
      <alignment horizontal="left" vertical="top" wrapText="1"/>
    </xf>
    <xf numFmtId="3" fontId="4" fillId="2" borderId="0" xfId="0" applyNumberFormat="1" applyFont="1" applyFill="1" applyAlignment="1" applyProtection="1">
      <alignment horizontal="right" vertical="top" wrapText="1"/>
    </xf>
    <xf numFmtId="3" fontId="3" fillId="2" borderId="0" xfId="0" applyNumberFormat="1" applyFont="1" applyFill="1" applyAlignment="1" applyProtection="1">
      <alignment horizontal="left" vertical="top" wrapText="1"/>
    </xf>
    <xf numFmtId="3" fontId="3" fillId="2" borderId="0" xfId="0" applyNumberFormat="1" applyFont="1" applyFill="1" applyBorder="1" applyAlignment="1" applyProtection="1">
      <alignment horizontal="right" vertical="top" wrapText="1"/>
    </xf>
    <xf numFmtId="3" fontId="1" fillId="0" borderId="0" xfId="0" applyNumberFormat="1" applyFont="1" applyAlignment="1" applyProtection="1">
      <alignment horizontal="right"/>
    </xf>
    <xf numFmtId="4" fontId="1" fillId="0" borderId="0" xfId="0" applyNumberFormat="1" applyFont="1" applyProtection="1"/>
    <xf numFmtId="4" fontId="2" fillId="0" borderId="0" xfId="0" applyNumberFormat="1" applyFont="1" applyProtection="1"/>
    <xf numFmtId="3" fontId="2" fillId="2" borderId="0" xfId="0" applyNumberFormat="1" applyFont="1" applyFill="1" applyAlignment="1" applyProtection="1">
      <alignment vertical="top" wrapText="1"/>
    </xf>
    <xf numFmtId="3" fontId="4" fillId="0" borderId="0" xfId="0" applyNumberFormat="1" applyFont="1" applyFill="1" applyAlignment="1" applyProtection="1">
      <alignment horizontal="right" vertical="top" wrapText="1"/>
    </xf>
    <xf numFmtId="3" fontId="1" fillId="0" borderId="0" xfId="0" applyNumberFormat="1" applyFont="1" applyFill="1" applyAlignment="1" applyProtection="1">
      <alignment vertical="top" wrapText="1"/>
    </xf>
    <xf numFmtId="3" fontId="2" fillId="0" borderId="0" xfId="0" applyNumberFormat="1" applyFont="1" applyFill="1" applyAlignment="1" applyProtection="1">
      <alignment vertical="top" wrapText="1"/>
    </xf>
    <xf numFmtId="3" fontId="4" fillId="0" borderId="0" xfId="0" applyNumberFormat="1" applyFont="1" applyFill="1" applyAlignment="1" applyProtection="1">
      <alignment horizontal="left" vertical="top" wrapText="1"/>
    </xf>
    <xf numFmtId="3" fontId="1" fillId="0" borderId="0" xfId="1" applyNumberFormat="1" applyFont="1" applyFill="1" applyBorder="1" applyAlignment="1" applyProtection="1">
      <alignment vertical="top" wrapText="1"/>
    </xf>
    <xf numFmtId="0" fontId="1" fillId="0" borderId="0" xfId="1" applyFont="1" applyFill="1" applyBorder="1" applyProtection="1"/>
    <xf numFmtId="0" fontId="0" fillId="6" borderId="0" xfId="0" applyFill="1" applyAlignment="1" applyProtection="1">
      <alignment horizontal="right"/>
      <protection locked="0"/>
    </xf>
    <xf numFmtId="0" fontId="3" fillId="6" borderId="0" xfId="0" applyFont="1" applyFill="1" applyAlignment="1" applyProtection="1">
      <alignment horizontal="right"/>
      <protection locked="0"/>
    </xf>
    <xf numFmtId="3" fontId="1" fillId="6" borderId="0" xfId="0" applyNumberFormat="1" applyFont="1" applyFill="1" applyAlignment="1" applyProtection="1">
      <alignment vertical="top" wrapText="1"/>
      <protection locked="0"/>
    </xf>
    <xf numFmtId="0" fontId="3" fillId="0" borderId="0" xfId="0" applyFont="1" applyAlignment="1" applyProtection="1">
      <alignment horizontal="left" vertical="top"/>
    </xf>
    <xf numFmtId="3" fontId="29" fillId="0" borderId="0" xfId="0" applyNumberFormat="1" applyFont="1" applyAlignment="1" applyProtection="1">
      <alignment horizontal="left" vertical="top"/>
    </xf>
    <xf numFmtId="0" fontId="29" fillId="0" borderId="0" xfId="0" applyFont="1" applyBorder="1" applyAlignment="1" applyProtection="1">
      <alignment horizontal="right" vertical="top"/>
    </xf>
    <xf numFmtId="0" fontId="9" fillId="0" borderId="0" xfId="0" applyFont="1" applyFill="1" applyAlignment="1" applyProtection="1">
      <alignment horizontal="right" vertical="top"/>
    </xf>
    <xf numFmtId="0" fontId="31" fillId="0" borderId="0" xfId="0" applyFont="1" applyFill="1" applyAlignment="1" applyProtection="1">
      <alignment horizontal="right" vertical="top"/>
    </xf>
    <xf numFmtId="3" fontId="28" fillId="0" borderId="0" xfId="0" applyNumberFormat="1" applyFont="1" applyFill="1" applyBorder="1" applyAlignment="1" applyProtection="1">
      <alignment horizontal="left" vertical="top" wrapText="1"/>
    </xf>
    <xf numFmtId="0" fontId="28" fillId="0" borderId="0" xfId="0" applyFont="1" applyFill="1" applyAlignment="1" applyProtection="1">
      <alignment vertical="top"/>
    </xf>
    <xf numFmtId="0" fontId="31" fillId="0" borderId="0" xfId="0" applyFont="1" applyAlignment="1" applyProtection="1">
      <alignment vertical="top"/>
    </xf>
    <xf numFmtId="3" fontId="27" fillId="0" borderId="0" xfId="0" quotePrefix="1" applyNumberFormat="1" applyFont="1" applyFill="1" applyBorder="1" applyAlignment="1" applyProtection="1">
      <alignment horizontal="left" vertical="top" wrapText="1"/>
    </xf>
    <xf numFmtId="0" fontId="14" fillId="0" borderId="0" xfId="0" applyFont="1" applyAlignment="1" applyProtection="1">
      <alignment vertical="top"/>
    </xf>
    <xf numFmtId="3" fontId="27" fillId="0" borderId="0" xfId="0" applyNumberFormat="1" applyFont="1" applyFill="1" applyBorder="1" applyAlignment="1" applyProtection="1">
      <alignment horizontal="left" vertical="top" wrapText="1"/>
    </xf>
    <xf numFmtId="3" fontId="14" fillId="0" borderId="0" xfId="0" applyNumberFormat="1" applyFont="1" applyFill="1" applyAlignment="1" applyProtection="1">
      <alignment horizontal="left" vertical="top" wrapText="1"/>
    </xf>
    <xf numFmtId="3" fontId="14" fillId="0" borderId="0" xfId="0" applyNumberFormat="1" applyFont="1" applyFill="1" applyBorder="1" applyAlignment="1" applyProtection="1">
      <alignment horizontal="left" vertical="top" wrapText="1"/>
    </xf>
    <xf numFmtId="3" fontId="27" fillId="4" borderId="0" xfId="0" applyNumberFormat="1" applyFont="1" applyFill="1" applyBorder="1" applyAlignment="1" applyProtection="1">
      <alignment horizontal="left" vertical="top" wrapText="1"/>
    </xf>
    <xf numFmtId="0" fontId="27" fillId="0" borderId="0" xfId="0" applyFont="1" applyFill="1" applyAlignment="1" applyProtection="1">
      <alignment vertical="top"/>
    </xf>
    <xf numFmtId="3" fontId="48" fillId="12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 applyProtection="1">
      <alignment horizontal="left"/>
    </xf>
    <xf numFmtId="3" fontId="29" fillId="0" borderId="0" xfId="0" applyNumberFormat="1" applyFont="1" applyFill="1" applyAlignment="1" applyProtection="1">
      <alignment horizontal="left" vertical="top" wrapText="1"/>
    </xf>
    <xf numFmtId="3" fontId="29" fillId="0" borderId="0" xfId="0" applyNumberFormat="1" applyFont="1" applyFill="1" applyBorder="1" applyAlignment="1" applyProtection="1">
      <alignment horizontal="right" vertical="top" wrapText="1"/>
    </xf>
    <xf numFmtId="0" fontId="31" fillId="0" borderId="0" xfId="0" applyFont="1" applyFill="1" applyAlignment="1" applyProtection="1">
      <alignment vertical="top"/>
    </xf>
    <xf numFmtId="0" fontId="15" fillId="0" borderId="0" xfId="0" applyFont="1" applyAlignment="1" applyProtection="1">
      <alignment vertical="top"/>
    </xf>
    <xf numFmtId="0" fontId="15" fillId="0" borderId="0" xfId="0" applyFont="1" applyFill="1" applyAlignment="1" applyProtection="1">
      <alignment vertical="top"/>
    </xf>
    <xf numFmtId="3" fontId="24" fillId="4" borderId="0" xfId="0" applyNumberFormat="1" applyFont="1" applyFill="1" applyBorder="1" applyAlignment="1" applyProtection="1">
      <alignment horizontal="right" vertical="top" wrapText="1"/>
    </xf>
    <xf numFmtId="3" fontId="24" fillId="0" borderId="0" xfId="0" applyNumberFormat="1" applyFont="1" applyFill="1" applyBorder="1" applyAlignment="1" applyProtection="1">
      <alignment horizontal="right" vertical="top" wrapText="1"/>
    </xf>
    <xf numFmtId="3" fontId="52" fillId="12" borderId="0" xfId="0" applyNumberFormat="1" applyFont="1" applyFill="1" applyBorder="1" applyAlignment="1" applyProtection="1">
      <alignment horizontal="right" vertical="top" wrapText="1"/>
    </xf>
    <xf numFmtId="0" fontId="18" fillId="0" borderId="0" xfId="0" applyFont="1" applyAlignment="1" applyProtection="1">
      <alignment vertical="top"/>
    </xf>
    <xf numFmtId="0" fontId="0" fillId="0" borderId="0" xfId="0" applyAlignment="1" applyProtection="1">
      <alignment horizontal="left" vertical="top"/>
    </xf>
    <xf numFmtId="0" fontId="50" fillId="0" borderId="0" xfId="0" applyFont="1" applyAlignment="1" applyProtection="1">
      <alignment vertical="top"/>
    </xf>
    <xf numFmtId="0" fontId="0" fillId="0" borderId="0" xfId="0" applyFill="1" applyAlignment="1" applyProtection="1">
      <alignment vertical="top"/>
    </xf>
    <xf numFmtId="0" fontId="21" fillId="0" borderId="0" xfId="0" applyFont="1" applyAlignment="1" applyProtection="1">
      <alignment vertical="top"/>
    </xf>
    <xf numFmtId="0" fontId="21" fillId="0" borderId="0" xfId="0" applyFont="1" applyFill="1" applyAlignment="1" applyProtection="1">
      <alignment vertical="top"/>
    </xf>
    <xf numFmtId="3" fontId="28" fillId="0" borderId="0" xfId="0" applyNumberFormat="1" applyFont="1" applyFill="1" applyAlignment="1" applyProtection="1">
      <alignment vertical="top"/>
    </xf>
    <xf numFmtId="0" fontId="2" fillId="0" borderId="0" xfId="0" applyFont="1" applyFill="1" applyAlignment="1" applyProtection="1">
      <alignment horizontal="right" vertical="top" wrapText="1"/>
    </xf>
    <xf numFmtId="3" fontId="9" fillId="0" borderId="0" xfId="0" applyNumberFormat="1" applyFont="1" applyFill="1" applyAlignment="1" applyProtection="1">
      <alignment horizontal="right" vertical="top" wrapText="1"/>
    </xf>
    <xf numFmtId="0" fontId="36" fillId="0" borderId="0" xfId="0" applyFont="1" applyAlignment="1" applyProtection="1">
      <alignment vertical="top"/>
    </xf>
    <xf numFmtId="0" fontId="36" fillId="0" borderId="0" xfId="0" applyFont="1" applyFill="1" applyAlignment="1" applyProtection="1">
      <alignment vertical="top"/>
    </xf>
    <xf numFmtId="0" fontId="29" fillId="0" borderId="0" xfId="0" applyFont="1" applyAlignment="1" applyProtection="1">
      <alignment vertical="top"/>
    </xf>
    <xf numFmtId="3" fontId="29" fillId="0" borderId="0" xfId="1" applyNumberFormat="1" applyFont="1" applyFill="1" applyBorder="1" applyAlignment="1" applyProtection="1">
      <alignment horizontal="right" vertical="top" wrapText="1"/>
    </xf>
    <xf numFmtId="0" fontId="15" fillId="0" borderId="0" xfId="1" applyFont="1" applyFill="1" applyBorder="1" applyAlignment="1" applyProtection="1">
      <alignment horizontal="left" vertical="top" wrapText="1"/>
    </xf>
    <xf numFmtId="0" fontId="7" fillId="0" borderId="0" xfId="1" applyFont="1" applyFill="1" applyBorder="1" applyAlignment="1" applyProtection="1">
      <alignment horizontal="left" vertical="top" wrapText="1"/>
    </xf>
    <xf numFmtId="0" fontId="29" fillId="0" borderId="0" xfId="0" applyFont="1" applyFill="1" applyBorder="1" applyAlignment="1" applyProtection="1">
      <alignment horizontal="right" vertical="top"/>
    </xf>
    <xf numFmtId="0" fontId="7" fillId="0" borderId="0" xfId="0" applyFont="1" applyAlignment="1" applyProtection="1">
      <alignment vertical="top"/>
    </xf>
    <xf numFmtId="0" fontId="29" fillId="0" borderId="0" xfId="0" applyFont="1" applyFill="1" applyBorder="1" applyAlignment="1" applyProtection="1">
      <alignment vertical="top"/>
    </xf>
    <xf numFmtId="0" fontId="9" fillId="0" borderId="0" xfId="0" applyFont="1" applyFill="1" applyAlignment="1" applyProtection="1">
      <alignment vertical="top"/>
    </xf>
    <xf numFmtId="0" fontId="7" fillId="0" borderId="1" xfId="0" applyFont="1" applyFill="1" applyBorder="1" applyAlignment="1" applyProtection="1">
      <alignment vertical="top"/>
    </xf>
    <xf numFmtId="9" fontId="36" fillId="0" borderId="0" xfId="0" applyNumberFormat="1" applyFont="1" applyAlignment="1" applyProtection="1">
      <alignment vertical="top"/>
    </xf>
    <xf numFmtId="0" fontId="2" fillId="0" borderId="0" xfId="0" applyFont="1" applyAlignment="1" applyProtection="1">
      <alignment horizontal="left" vertical="top"/>
    </xf>
    <xf numFmtId="0" fontId="50" fillId="0" borderId="0" xfId="0" applyFont="1" applyFill="1" applyAlignment="1" applyProtection="1">
      <alignment vertical="top"/>
    </xf>
    <xf numFmtId="0" fontId="20" fillId="0" borderId="0" xfId="0" applyFont="1" applyFill="1" applyAlignment="1" applyProtection="1">
      <alignment vertical="top"/>
    </xf>
    <xf numFmtId="0" fontId="51" fillId="0" borderId="0" xfId="0" applyFont="1" applyAlignment="1" applyProtection="1">
      <alignment vertical="top"/>
    </xf>
    <xf numFmtId="0" fontId="15" fillId="0" borderId="0" xfId="0" applyFont="1" applyFill="1" applyBorder="1" applyAlignment="1" applyProtection="1">
      <alignment horizontal="right" vertical="top"/>
    </xf>
    <xf numFmtId="0" fontId="15" fillId="0" borderId="0" xfId="0" applyFont="1" applyFill="1" applyBorder="1" applyAlignment="1" applyProtection="1">
      <alignment vertical="top"/>
    </xf>
    <xf numFmtId="0" fontId="7" fillId="0" borderId="0" xfId="0" applyFont="1" applyFill="1" applyBorder="1" applyAlignment="1" applyProtection="1">
      <alignment vertical="top"/>
    </xf>
    <xf numFmtId="0" fontId="29" fillId="0" borderId="0" xfId="0" applyFont="1" applyBorder="1" applyAlignment="1" applyProtection="1">
      <alignment vertical="top"/>
    </xf>
    <xf numFmtId="0" fontId="43" fillId="12" borderId="0" xfId="0" applyFont="1" applyFill="1" applyAlignment="1" applyProtection="1">
      <alignment vertical="top"/>
    </xf>
    <xf numFmtId="0" fontId="43" fillId="0" borderId="0" xfId="0" applyFont="1" applyFill="1" applyAlignment="1" applyProtection="1">
      <alignment vertical="top"/>
    </xf>
    <xf numFmtId="0" fontId="53" fillId="0" borderId="0" xfId="0" applyFont="1" applyAlignment="1" applyProtection="1">
      <alignment vertical="top"/>
    </xf>
    <xf numFmtId="0" fontId="48" fillId="0" borderId="0" xfId="0" applyFont="1" applyFill="1" applyAlignment="1" applyProtection="1">
      <alignment vertical="top"/>
    </xf>
    <xf numFmtId="0" fontId="0" fillId="0" borderId="0" xfId="0" applyNumberFormat="1" applyAlignment="1" applyProtection="1">
      <alignment horizontal="left" vertical="top"/>
    </xf>
    <xf numFmtId="3" fontId="31" fillId="6" borderId="0" xfId="0" applyNumberFormat="1" applyFont="1" applyFill="1" applyAlignment="1" applyProtection="1">
      <alignment horizontal="right" vertical="top" wrapText="1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6" borderId="0" xfId="0" applyFont="1" applyFill="1" applyAlignment="1" applyProtection="1">
      <alignment vertical="top"/>
      <protection locked="0"/>
    </xf>
    <xf numFmtId="0" fontId="36" fillId="0" borderId="0" xfId="0" applyFont="1" applyFill="1" applyAlignment="1" applyProtection="1">
      <alignment vertical="top"/>
      <protection locked="0"/>
    </xf>
    <xf numFmtId="3" fontId="31" fillId="6" borderId="0" xfId="0" applyNumberFormat="1" applyFont="1" applyFill="1" applyBorder="1" applyAlignment="1" applyProtection="1">
      <alignment horizontal="right" vertical="top" wrapText="1"/>
      <protection locked="0"/>
    </xf>
    <xf numFmtId="0" fontId="9" fillId="6" borderId="0" xfId="0" applyFont="1" applyFill="1" applyAlignment="1" applyProtection="1">
      <alignment vertical="top"/>
      <protection locked="0"/>
    </xf>
    <xf numFmtId="0" fontId="9" fillId="0" borderId="0" xfId="0" applyFont="1" applyFill="1" applyAlignment="1" applyProtection="1">
      <alignment vertical="top"/>
      <protection locked="0"/>
    </xf>
    <xf numFmtId="0" fontId="1" fillId="0" borderId="0" xfId="0" quotePrefix="1" applyFont="1" applyFill="1" applyAlignment="1" applyProtection="1">
      <alignment vertical="top"/>
      <protection locked="0"/>
    </xf>
    <xf numFmtId="0" fontId="31" fillId="6" borderId="0" xfId="0" applyFont="1" applyFill="1" applyAlignment="1" applyProtection="1">
      <alignment vertical="top"/>
      <protection locked="0"/>
    </xf>
    <xf numFmtId="0" fontId="31" fillId="0" borderId="0" xfId="0" applyFont="1" applyFill="1" applyAlignment="1" applyProtection="1">
      <alignment vertical="top"/>
      <protection locked="0"/>
    </xf>
    <xf numFmtId="0" fontId="7" fillId="6" borderId="0" xfId="0" applyFont="1" applyFill="1" applyAlignment="1" applyProtection="1">
      <alignment vertical="top"/>
      <protection locked="0"/>
    </xf>
    <xf numFmtId="9" fontId="36" fillId="0" borderId="0" xfId="0" applyNumberFormat="1" applyFont="1" applyAlignment="1" applyProtection="1">
      <alignment vertical="top"/>
      <protection locked="0"/>
    </xf>
    <xf numFmtId="0" fontId="0" fillId="0" borderId="0" xfId="0" applyFill="1" applyAlignment="1" applyProtection="1">
      <alignment vertical="top"/>
      <protection locked="0"/>
    </xf>
    <xf numFmtId="0" fontId="21" fillId="0" borderId="0" xfId="0" applyFont="1" applyAlignment="1" applyProtection="1">
      <alignment vertical="top"/>
      <protection locked="0"/>
    </xf>
    <xf numFmtId="0" fontId="21" fillId="0" borderId="0" xfId="0" applyFont="1" applyFill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Alignment="1" applyProtection="1">
      <alignment horizontal="left" vertical="top" wrapText="1"/>
    </xf>
  </cellXfs>
  <cellStyles count="5">
    <cellStyle name="Dobro" xfId="4" builtinId="26"/>
    <cellStyle name="Navadno" xfId="0" builtinId="0"/>
    <cellStyle name="Navadno 2" xfId="2" xr:uid="{00000000-0005-0000-0000-000003000000}"/>
    <cellStyle name="Navadno 3" xfId="3" xr:uid="{00000000-0005-0000-0000-000004000000}"/>
    <cellStyle name="Opomba" xfId="1" builtinId="10"/>
  </cellStyles>
  <dxfs count="0"/>
  <tableStyles count="0" defaultTableStyle="TableStyleMedium2" defaultPivotStyle="PivotStyleLight16"/>
  <colors>
    <mruColors>
      <color rgb="FFFFCCFF"/>
      <color rgb="FF9A79F7"/>
      <color rgb="FFBBA4FA"/>
      <color rgb="FFF1BD8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9</xdr:row>
      <xdr:rowOff>12674</xdr:rowOff>
    </xdr:from>
    <xdr:to>
      <xdr:col>3</xdr:col>
      <xdr:colOff>1521810</xdr:colOff>
      <xdr:row>11</xdr:row>
      <xdr:rowOff>161824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CBCBE276-34C2-4BD3-B520-CC8A96703F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379483" y="17026295"/>
          <a:ext cx="4707758" cy="565185"/>
        </a:xfrm>
        <a:prstGeom prst="rect">
          <a:avLst/>
        </a:prstGeom>
      </xdr:spPr>
    </xdr:pic>
    <xdr:clientData/>
  </xdr:twoCellAnchor>
  <xdr:twoCellAnchor editAs="oneCell">
    <xdr:from>
      <xdr:col>2</xdr:col>
      <xdr:colOff>43793</xdr:colOff>
      <xdr:row>11</xdr:row>
      <xdr:rowOff>203788</xdr:rowOff>
    </xdr:from>
    <xdr:to>
      <xdr:col>3</xdr:col>
      <xdr:colOff>1510862</xdr:colOff>
      <xdr:row>14</xdr:row>
      <xdr:rowOff>15250</xdr:rowOff>
    </xdr:to>
    <xdr:pic>
      <xdr:nvPicPr>
        <xdr:cNvPr id="4" name="Slika 3">
          <a:extLst>
            <a:ext uri="{FF2B5EF4-FFF2-40B4-BE49-F238E27FC236}">
              <a16:creationId xmlns:a16="http://schemas.microsoft.com/office/drawing/2014/main" id="{7FB591D3-0B9D-46E6-A44E-11409A1B22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423276" y="15553271"/>
          <a:ext cx="4653017" cy="435514"/>
        </a:xfrm>
        <a:prstGeom prst="rect">
          <a:avLst/>
        </a:prstGeom>
      </xdr:spPr>
    </xdr:pic>
    <xdr:clientData/>
  </xdr:twoCellAnchor>
  <xdr:twoCellAnchor editAs="oneCell">
    <xdr:from>
      <xdr:col>1</xdr:col>
      <xdr:colOff>494862</xdr:colOff>
      <xdr:row>15</xdr:row>
      <xdr:rowOff>146249</xdr:rowOff>
    </xdr:from>
    <xdr:to>
      <xdr:col>4</xdr:col>
      <xdr:colOff>1149569</xdr:colOff>
      <xdr:row>18</xdr:row>
      <xdr:rowOff>109481</xdr:rowOff>
    </xdr:to>
    <xdr:pic>
      <xdr:nvPicPr>
        <xdr:cNvPr id="5" name="Slika 4">
          <a:extLst>
            <a:ext uri="{FF2B5EF4-FFF2-40B4-BE49-F238E27FC236}">
              <a16:creationId xmlns:a16="http://schemas.microsoft.com/office/drawing/2014/main" id="{64BCE759-30D6-4E1D-9673-6055EBD8DF1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/>
        <a:srcRect t="10338" r="785" b="8000"/>
        <a:stretch/>
      </xdr:blipFill>
      <xdr:spPr>
        <a:xfrm>
          <a:off x="724776" y="3474525"/>
          <a:ext cx="6183586" cy="58728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2"/>
  <sheetViews>
    <sheetView showGridLines="0" view="pageLayout" zoomScale="80" zoomScaleNormal="100" zoomScaleSheetLayoutView="98" zoomScalePageLayoutView="80" workbookViewId="0">
      <selection activeCell="K25" sqref="K25"/>
    </sheetView>
  </sheetViews>
  <sheetFormatPr defaultColWidth="9.140625" defaultRowHeight="16.5" x14ac:dyDescent="0.25"/>
  <cols>
    <col min="1" max="1" width="3.42578125" style="16" customWidth="1"/>
    <col min="2" max="2" width="9.28515625" style="16" customWidth="1"/>
    <col min="3" max="3" width="47.7109375" style="20" customWidth="1"/>
    <col min="4" max="4" width="25.7109375" style="9" customWidth="1"/>
    <col min="5" max="5" width="18.85546875" style="12" customWidth="1"/>
    <col min="6" max="6" width="6.7109375" style="12" customWidth="1"/>
    <col min="7" max="7" width="9.140625" style="9"/>
    <col min="8" max="8" width="59.42578125" style="9" customWidth="1"/>
    <col min="9" max="9" width="22.28515625" style="148" customWidth="1"/>
    <col min="10" max="10" width="9.140625" style="148"/>
    <col min="11" max="11" width="21.42578125" style="148" customWidth="1"/>
    <col min="12" max="12" width="9.140625" style="148"/>
    <col min="13" max="13" width="21.42578125" style="148" customWidth="1"/>
    <col min="14" max="16384" width="9.140625" style="9"/>
  </cols>
  <sheetData>
    <row r="1" spans="1:13" ht="32.25" customHeight="1" x14ac:dyDescent="0.25">
      <c r="B1" s="5"/>
      <c r="C1" s="11" t="s">
        <v>14</v>
      </c>
      <c r="D1" s="6"/>
    </row>
    <row r="2" spans="1:13" x14ac:dyDescent="0.25">
      <c r="B2" s="5"/>
      <c r="C2" s="2" t="s">
        <v>13</v>
      </c>
      <c r="D2" s="6"/>
      <c r="E2" s="13"/>
      <c r="F2" s="13"/>
    </row>
    <row r="3" spans="1:13" x14ac:dyDescent="0.25">
      <c r="A3" s="19"/>
      <c r="B3" s="5"/>
      <c r="C3" s="3" t="s">
        <v>15</v>
      </c>
      <c r="D3" s="6"/>
      <c r="E3" s="14"/>
      <c r="F3" s="14"/>
    </row>
    <row r="4" spans="1:13" x14ac:dyDescent="0.25">
      <c r="A4" s="19"/>
      <c r="B4" s="5"/>
      <c r="C4" s="3"/>
      <c r="D4" s="6"/>
      <c r="E4" s="7"/>
      <c r="F4" s="7"/>
      <c r="G4" s="10"/>
    </row>
    <row r="5" spans="1:13" ht="16.5" customHeight="1" x14ac:dyDescent="0.25">
      <c r="C5" s="16" t="s">
        <v>942</v>
      </c>
      <c r="G5" s="151" t="s">
        <v>965</v>
      </c>
      <c r="H5" s="152" t="s">
        <v>964</v>
      </c>
      <c r="I5" s="153" t="s">
        <v>977</v>
      </c>
      <c r="J5" s="153"/>
      <c r="K5" s="153" t="s">
        <v>978</v>
      </c>
      <c r="L5" s="154"/>
      <c r="M5" s="153" t="s">
        <v>1012</v>
      </c>
    </row>
    <row r="6" spans="1:13" ht="17.25" thickBot="1" x14ac:dyDescent="0.3">
      <c r="C6" s="9"/>
      <c r="H6" s="16"/>
      <c r="I6" s="149"/>
      <c r="J6" s="149"/>
      <c r="K6" s="149"/>
    </row>
    <row r="7" spans="1:13" ht="16.5" customHeight="1" x14ac:dyDescent="0.25">
      <c r="B7" s="80"/>
      <c r="C7" s="81"/>
      <c r="D7" s="81"/>
      <c r="E7" s="82"/>
      <c r="H7" s="16" t="s">
        <v>947</v>
      </c>
      <c r="I7" s="150">
        <f>+'površine po sklopih '!N19</f>
        <v>13364</v>
      </c>
      <c r="J7" s="150"/>
      <c r="K7" s="150">
        <f>+'površine po sklopih '!N36</f>
        <v>1365</v>
      </c>
      <c r="L7" s="34"/>
      <c r="M7" s="34">
        <f>+I7+K7</f>
        <v>14729</v>
      </c>
    </row>
    <row r="8" spans="1:13" ht="16.5" customHeight="1" x14ac:dyDescent="0.25">
      <c r="B8" s="83"/>
      <c r="C8" s="4" t="s">
        <v>664</v>
      </c>
      <c r="D8" s="10"/>
      <c r="E8" s="84"/>
      <c r="H8" s="16" t="s">
        <v>948</v>
      </c>
      <c r="I8" s="150">
        <f>+'površine po sklopih '!N20</f>
        <v>16664</v>
      </c>
      <c r="J8" s="150"/>
      <c r="K8" s="150">
        <f>+'površine po sklopih '!N37</f>
        <v>1365</v>
      </c>
      <c r="L8" s="34"/>
      <c r="M8" s="34">
        <f t="shared" ref="M8:M13" si="0">+I8+K8</f>
        <v>18029</v>
      </c>
    </row>
    <row r="9" spans="1:13" ht="16.5" customHeight="1" x14ac:dyDescent="0.25">
      <c r="B9" s="83"/>
      <c r="C9" s="1"/>
      <c r="D9" s="10"/>
      <c r="E9" s="84"/>
      <c r="H9" s="16"/>
      <c r="I9" s="150"/>
      <c r="J9" s="150"/>
      <c r="K9" s="150"/>
      <c r="L9" s="34"/>
      <c r="M9" s="34"/>
    </row>
    <row r="10" spans="1:13" ht="16.5" customHeight="1" x14ac:dyDescent="0.25">
      <c r="B10" s="83"/>
      <c r="C10" s="1"/>
      <c r="D10" s="10"/>
      <c r="E10" s="84"/>
      <c r="H10" s="16" t="s">
        <v>949</v>
      </c>
      <c r="I10" s="178"/>
      <c r="J10" s="150"/>
      <c r="K10" s="178"/>
      <c r="L10" s="34"/>
      <c r="M10" s="34">
        <f t="shared" si="0"/>
        <v>0</v>
      </c>
    </row>
    <row r="11" spans="1:13" ht="16.5" customHeight="1" x14ac:dyDescent="0.25">
      <c r="B11" s="83"/>
      <c r="C11" s="1"/>
      <c r="D11" s="10"/>
      <c r="E11" s="84"/>
      <c r="H11" s="16" t="s">
        <v>950</v>
      </c>
      <c r="I11" s="178"/>
      <c r="J11" s="150"/>
      <c r="K11" s="178"/>
      <c r="L11" s="34"/>
      <c r="M11" s="34">
        <f t="shared" si="0"/>
        <v>0</v>
      </c>
    </row>
    <row r="12" spans="1:13" ht="16.5" customHeight="1" x14ac:dyDescent="0.25">
      <c r="B12" s="83"/>
      <c r="C12" s="1"/>
      <c r="D12" s="10"/>
      <c r="E12" s="84"/>
      <c r="H12" s="16"/>
      <c r="I12" s="150"/>
      <c r="J12" s="150"/>
      <c r="K12" s="150"/>
      <c r="L12" s="34"/>
      <c r="M12" s="34"/>
    </row>
    <row r="13" spans="1:13" ht="16.5" customHeight="1" x14ac:dyDescent="0.25">
      <c r="B13" s="83"/>
      <c r="C13" s="1"/>
      <c r="D13" s="10"/>
      <c r="E13" s="84"/>
      <c r="H13" s="16" t="s">
        <v>304</v>
      </c>
      <c r="I13" s="178"/>
      <c r="J13" s="150"/>
      <c r="K13" s="178"/>
      <c r="L13" s="34"/>
      <c r="M13" s="34">
        <f t="shared" si="0"/>
        <v>0</v>
      </c>
    </row>
    <row r="14" spans="1:13" ht="16.5" customHeight="1" x14ac:dyDescent="0.25">
      <c r="B14" s="83"/>
      <c r="C14" s="1"/>
      <c r="D14" s="10"/>
      <c r="E14" s="84"/>
      <c r="I14" s="34"/>
      <c r="J14" s="34"/>
      <c r="K14" s="34"/>
      <c r="L14" s="34"/>
      <c r="M14" s="34"/>
    </row>
    <row r="15" spans="1:13" ht="16.5" customHeight="1" x14ac:dyDescent="0.25">
      <c r="B15" s="83"/>
      <c r="C15" s="1"/>
      <c r="D15" s="10"/>
      <c r="E15" s="84"/>
      <c r="G15" s="146"/>
      <c r="H15" s="147" t="s">
        <v>951</v>
      </c>
      <c r="I15" s="177">
        <f>+I13/D30</f>
        <v>0</v>
      </c>
      <c r="J15" s="177"/>
      <c r="K15" s="177"/>
      <c r="L15" s="177"/>
      <c r="M15" s="177">
        <f>+M13/D30</f>
        <v>0</v>
      </c>
    </row>
    <row r="16" spans="1:13" x14ac:dyDescent="0.25">
      <c r="B16" s="83"/>
      <c r="C16" s="1"/>
      <c r="D16" s="10"/>
      <c r="E16" s="84"/>
    </row>
    <row r="17" spans="2:13" x14ac:dyDescent="0.25">
      <c r="B17" s="83"/>
      <c r="C17" s="1"/>
      <c r="D17" s="10"/>
      <c r="E17" s="84"/>
    </row>
    <row r="18" spans="2:13" x14ac:dyDescent="0.25">
      <c r="B18" s="83"/>
      <c r="C18" s="1"/>
      <c r="D18" s="10"/>
      <c r="E18" s="84"/>
    </row>
    <row r="19" spans="2:13" x14ac:dyDescent="0.25">
      <c r="B19" s="83"/>
      <c r="C19" s="1"/>
      <c r="D19" s="10"/>
      <c r="E19" s="84"/>
    </row>
    <row r="20" spans="2:13" ht="16.5" customHeight="1" x14ac:dyDescent="0.25">
      <c r="B20" s="83"/>
      <c r="C20" s="1"/>
      <c r="D20" s="10"/>
      <c r="E20" s="84"/>
      <c r="G20" s="152" t="s">
        <v>966</v>
      </c>
      <c r="H20" s="155" t="s">
        <v>963</v>
      </c>
      <c r="I20" s="153" t="s">
        <v>977</v>
      </c>
      <c r="J20" s="153"/>
      <c r="K20" s="153" t="s">
        <v>978</v>
      </c>
      <c r="L20" s="154"/>
      <c r="M20" s="153" t="s">
        <v>1012</v>
      </c>
    </row>
    <row r="21" spans="2:13" ht="50.25" customHeight="1" x14ac:dyDescent="0.25">
      <c r="B21" s="83"/>
      <c r="C21" s="85" t="s">
        <v>944</v>
      </c>
      <c r="D21" s="143"/>
      <c r="E21" s="84"/>
    </row>
    <row r="22" spans="2:13" x14ac:dyDescent="0.25">
      <c r="B22" s="83"/>
      <c r="C22" s="85"/>
      <c r="D22" s="143"/>
      <c r="E22" s="84"/>
      <c r="G22" s="16" t="s">
        <v>1</v>
      </c>
      <c r="H22" s="9" t="s">
        <v>952</v>
      </c>
      <c r="I22" s="179"/>
      <c r="K22" s="179"/>
      <c r="M22" s="148">
        <f>+I22+K22</f>
        <v>0</v>
      </c>
    </row>
    <row r="23" spans="2:13" x14ac:dyDescent="0.25">
      <c r="B23" s="83"/>
      <c r="C23" s="85" t="s">
        <v>303</v>
      </c>
      <c r="D23" s="143"/>
      <c r="E23" s="84"/>
      <c r="G23" s="16" t="s">
        <v>959</v>
      </c>
      <c r="H23" s="9" t="s">
        <v>953</v>
      </c>
      <c r="I23" s="179"/>
      <c r="K23" s="179"/>
      <c r="M23" s="148">
        <f t="shared" ref="M23:M26" si="1">+I23+K23</f>
        <v>0</v>
      </c>
    </row>
    <row r="24" spans="2:13" x14ac:dyDescent="0.25">
      <c r="B24" s="83"/>
      <c r="C24" s="85" t="s">
        <v>304</v>
      </c>
      <c r="D24" s="144">
        <v>2430</v>
      </c>
      <c r="E24" s="84"/>
      <c r="G24" s="16" t="s">
        <v>4</v>
      </c>
      <c r="H24" s="9" t="s">
        <v>954</v>
      </c>
      <c r="I24" s="179"/>
      <c r="K24" s="179"/>
      <c r="M24" s="148">
        <f t="shared" si="1"/>
        <v>0</v>
      </c>
    </row>
    <row r="25" spans="2:13" x14ac:dyDescent="0.25">
      <c r="B25" s="83"/>
      <c r="C25" s="85" t="s">
        <v>305</v>
      </c>
      <c r="D25" s="143"/>
      <c r="E25" s="84"/>
      <c r="G25" s="16" t="s">
        <v>5</v>
      </c>
      <c r="H25" s="9" t="s">
        <v>955</v>
      </c>
      <c r="I25" s="179"/>
      <c r="K25" s="179"/>
      <c r="M25" s="148">
        <f t="shared" si="1"/>
        <v>0</v>
      </c>
    </row>
    <row r="26" spans="2:13" x14ac:dyDescent="0.25">
      <c r="B26" s="83"/>
      <c r="C26" s="85" t="s">
        <v>304</v>
      </c>
      <c r="D26" s="144">
        <v>2893</v>
      </c>
      <c r="E26" s="84"/>
      <c r="G26" s="16" t="s">
        <v>63</v>
      </c>
      <c r="H26" s="9" t="s">
        <v>960</v>
      </c>
      <c r="I26" s="179"/>
      <c r="K26" s="179"/>
      <c r="M26" s="148">
        <f t="shared" si="1"/>
        <v>0</v>
      </c>
    </row>
    <row r="27" spans="2:13" x14ac:dyDescent="0.25">
      <c r="B27" s="83"/>
      <c r="C27" s="85"/>
      <c r="D27" s="143"/>
      <c r="E27" s="84"/>
      <c r="G27" s="16"/>
      <c r="H27" s="16" t="s">
        <v>628</v>
      </c>
      <c r="I27" s="149">
        <f>SUM(I22:I26)</f>
        <v>0</v>
      </c>
      <c r="J27" s="149"/>
      <c r="K27" s="149">
        <f t="shared" ref="K27:M27" si="2">SUM(K22:K26)</f>
        <v>0</v>
      </c>
      <c r="L27" s="149"/>
      <c r="M27" s="149">
        <f t="shared" si="2"/>
        <v>0</v>
      </c>
    </row>
    <row r="28" spans="2:13" x14ac:dyDescent="0.25">
      <c r="B28" s="83"/>
      <c r="C28" s="86" t="s">
        <v>943</v>
      </c>
      <c r="D28" s="145">
        <f>+D24+D26</f>
        <v>5323</v>
      </c>
      <c r="E28" s="84"/>
      <c r="G28" s="16"/>
    </row>
    <row r="29" spans="2:13" x14ac:dyDescent="0.25">
      <c r="B29" s="83"/>
      <c r="C29" s="1"/>
      <c r="D29" s="17"/>
      <c r="E29" s="84"/>
      <c r="G29" s="16" t="s">
        <v>73</v>
      </c>
      <c r="H29" s="9" t="s">
        <v>957</v>
      </c>
      <c r="I29" s="179"/>
      <c r="K29" s="179"/>
      <c r="M29" s="148">
        <f t="shared" ref="M29:M31" si="3">+I29+K29</f>
        <v>0</v>
      </c>
    </row>
    <row r="30" spans="2:13" x14ac:dyDescent="0.25">
      <c r="B30" s="83"/>
      <c r="C30" s="165" t="s">
        <v>945</v>
      </c>
      <c r="D30" s="166">
        <v>8212.19</v>
      </c>
      <c r="E30" s="84"/>
      <c r="G30" s="16" t="s">
        <v>79</v>
      </c>
      <c r="H30" s="9" t="s">
        <v>958</v>
      </c>
      <c r="I30" s="179"/>
      <c r="K30" s="179"/>
      <c r="M30" s="148">
        <f t="shared" si="3"/>
        <v>0</v>
      </c>
    </row>
    <row r="31" spans="2:13" x14ac:dyDescent="0.25">
      <c r="B31" s="83"/>
      <c r="C31" s="87"/>
      <c r="D31" s="20"/>
      <c r="E31" s="84"/>
      <c r="G31" s="16" t="s">
        <v>82</v>
      </c>
      <c r="H31" s="9" t="s">
        <v>956</v>
      </c>
      <c r="I31" s="179"/>
      <c r="K31" s="179"/>
      <c r="M31" s="148">
        <f t="shared" si="3"/>
        <v>0</v>
      </c>
    </row>
    <row r="32" spans="2:13" x14ac:dyDescent="0.25">
      <c r="B32" s="83"/>
      <c r="C32" s="167" t="s">
        <v>981</v>
      </c>
      <c r="D32" s="168">
        <f>+'površine po sklopih '!N19</f>
        <v>13364</v>
      </c>
      <c r="E32" s="84"/>
      <c r="G32" s="16"/>
      <c r="H32" s="16" t="s">
        <v>627</v>
      </c>
      <c r="I32" s="149">
        <f>SUM(I29:I31)</f>
        <v>0</v>
      </c>
      <c r="J32" s="149"/>
      <c r="K32" s="149">
        <f t="shared" ref="K32:M32" si="4">SUM(K29:K31)</f>
        <v>0</v>
      </c>
      <c r="L32" s="149"/>
      <c r="M32" s="149">
        <f t="shared" si="4"/>
        <v>0</v>
      </c>
    </row>
    <row r="33" spans="2:13" x14ac:dyDescent="0.25">
      <c r="B33" s="83"/>
      <c r="C33" s="167" t="s">
        <v>982</v>
      </c>
      <c r="D33" s="168">
        <f>+'površine po sklopih '!N36</f>
        <v>1365</v>
      </c>
      <c r="E33" s="84"/>
      <c r="G33" s="16"/>
    </row>
    <row r="34" spans="2:13" ht="16.5" customHeight="1" x14ac:dyDescent="0.25">
      <c r="B34" s="83"/>
      <c r="C34" s="167" t="s">
        <v>983</v>
      </c>
      <c r="D34" s="168">
        <f>+'površine po sklopih '!N39</f>
        <v>14729</v>
      </c>
      <c r="E34" s="84"/>
      <c r="G34" s="147" t="s">
        <v>961</v>
      </c>
      <c r="H34" s="147" t="s">
        <v>962</v>
      </c>
      <c r="I34" s="156">
        <f>+I27+I32</f>
        <v>0</v>
      </c>
      <c r="J34" s="156"/>
      <c r="K34" s="156">
        <f>+K27+K32</f>
        <v>0</v>
      </c>
      <c r="L34" s="156"/>
      <c r="M34" s="156">
        <f>+I34+K34</f>
        <v>0</v>
      </c>
    </row>
    <row r="35" spans="2:13" x14ac:dyDescent="0.25">
      <c r="B35" s="83"/>
      <c r="C35" s="9"/>
      <c r="D35" s="89"/>
      <c r="E35" s="84"/>
    </row>
    <row r="36" spans="2:13" ht="17.25" thickBot="1" x14ac:dyDescent="0.3">
      <c r="B36" s="90"/>
      <c r="C36" s="91"/>
      <c r="D36" s="92"/>
      <c r="E36" s="93"/>
    </row>
    <row r="37" spans="2:13" x14ac:dyDescent="0.25">
      <c r="D37" s="169"/>
    </row>
    <row r="38" spans="2:13" x14ac:dyDescent="0.25">
      <c r="D38" s="22"/>
    </row>
    <row r="39" spans="2:13" x14ac:dyDescent="0.25">
      <c r="D39" s="22"/>
    </row>
    <row r="41" spans="2:13" x14ac:dyDescent="0.25">
      <c r="D41" s="88"/>
    </row>
    <row r="42" spans="2:13" x14ac:dyDescent="0.25">
      <c r="D42" s="22"/>
    </row>
  </sheetData>
  <sheetProtection algorithmName="SHA-512" hashValue="fUtlEXJcUmgTjZMA0F1XXbMw2ydwQi0lt1Rkwh+2lcVwmpMvhIvCyi8WtFKvh06Fmpo56FNK/If3ySHPFiZiPw==" saltValue="rKuaUr3uGeL14LIEs6Tcwg==" spinCount="100000" sheet="1" insertRows="0" selectLockedCells="1"/>
  <phoneticPr fontId="6" type="noConversion"/>
  <pageMargins left="0.7" right="0.7" top="0.75" bottom="0.75" header="0.3" footer="0.3"/>
  <pageSetup paperSize="8" scale="73" orientation="landscape" r:id="rId1"/>
  <headerFooter>
    <oddHeader>&amp;C&amp;"Arial Narrow,Običajno"&amp;10&amp;F - &amp;A</oddHeader>
    <oddFooter>&amp;CB Natečajna naloga "KAMPUS VRAZOV TRG" - C Natečajne podlage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F11"/>
  <sheetViews>
    <sheetView view="pageLayout" zoomScaleNormal="100" workbookViewId="0">
      <selection activeCell="H18" sqref="G18:H18"/>
    </sheetView>
  </sheetViews>
  <sheetFormatPr defaultColWidth="9.140625" defaultRowHeight="15" x14ac:dyDescent="0.25"/>
  <cols>
    <col min="1" max="1" width="12.140625" style="187" customWidth="1"/>
    <col min="2" max="2" width="12.85546875" style="187" customWidth="1"/>
    <col min="3" max="3" width="64.7109375" style="187" customWidth="1"/>
    <col min="4" max="4" width="20.7109375" style="455" customWidth="1"/>
    <col min="5" max="5" width="3" style="187" customWidth="1"/>
    <col min="6" max="6" width="20.7109375" style="455" customWidth="1"/>
    <col min="7" max="7" width="8.42578125" style="187" customWidth="1"/>
    <col min="8" max="8" width="17.7109375" style="187" customWidth="1"/>
    <col min="9" max="16384" width="9.140625" style="187"/>
  </cols>
  <sheetData>
    <row r="1" spans="1:6" ht="20.25" x14ac:dyDescent="0.3">
      <c r="A1" s="199"/>
      <c r="B1" s="324"/>
      <c r="C1" s="495" t="s">
        <v>14</v>
      </c>
      <c r="D1" s="324"/>
      <c r="E1" s="185"/>
      <c r="F1" s="367"/>
    </row>
    <row r="2" spans="1:6" ht="16.5" x14ac:dyDescent="0.3">
      <c r="A2" s="199"/>
      <c r="B2" s="324"/>
      <c r="C2" s="204" t="s">
        <v>13</v>
      </c>
      <c r="D2" s="324"/>
      <c r="E2" s="185"/>
      <c r="F2" s="371"/>
    </row>
    <row r="3" spans="1:6" ht="16.5" x14ac:dyDescent="0.3">
      <c r="A3" s="213"/>
      <c r="B3" s="324"/>
      <c r="C3" s="414" t="s">
        <v>15</v>
      </c>
      <c r="D3" s="324"/>
      <c r="E3" s="185"/>
      <c r="F3" s="373"/>
    </row>
    <row r="4" spans="1:6" ht="16.5" x14ac:dyDescent="0.3">
      <c r="A4" s="213"/>
      <c r="B4" s="324"/>
      <c r="C4" s="414"/>
      <c r="D4" s="324"/>
      <c r="E4" s="185"/>
      <c r="F4" s="373"/>
    </row>
    <row r="5" spans="1:6" ht="16.5" x14ac:dyDescent="0.25">
      <c r="A5" s="193" t="s">
        <v>977</v>
      </c>
      <c r="B5" s="194"/>
      <c r="C5" s="195" t="s">
        <v>0</v>
      </c>
      <c r="D5" s="196"/>
      <c r="E5" s="197"/>
      <c r="F5" s="198"/>
    </row>
    <row r="6" spans="1:6" ht="16.5" x14ac:dyDescent="0.3">
      <c r="A6" s="213"/>
      <c r="B6" s="324"/>
      <c r="C6" s="414"/>
      <c r="D6" s="324"/>
      <c r="E6" s="185"/>
      <c r="F6" s="373"/>
    </row>
    <row r="7" spans="1:6" ht="16.5" x14ac:dyDescent="0.3">
      <c r="A7" s="213" t="s">
        <v>17</v>
      </c>
      <c r="B7" s="295" t="s">
        <v>18</v>
      </c>
      <c r="C7" s="477" t="s">
        <v>19</v>
      </c>
      <c r="D7" s="377" t="s">
        <v>539</v>
      </c>
      <c r="E7" s="378"/>
      <c r="F7" s="379" t="s">
        <v>663</v>
      </c>
    </row>
    <row r="8" spans="1:6" ht="16.5" x14ac:dyDescent="0.25">
      <c r="A8" s="213"/>
      <c r="B8" s="213"/>
      <c r="D8" s="496"/>
      <c r="E8" s="185"/>
      <c r="F8" s="367"/>
    </row>
    <row r="9" spans="1:6" ht="16.5" x14ac:dyDescent="0.25">
      <c r="A9" s="210" t="s">
        <v>82</v>
      </c>
      <c r="B9" s="210" t="s">
        <v>125</v>
      </c>
      <c r="C9" s="210" t="s">
        <v>92</v>
      </c>
      <c r="D9" s="497">
        <f>SUM(D10:D12)</f>
        <v>80</v>
      </c>
      <c r="E9" s="497"/>
      <c r="F9" s="497">
        <f t="shared" ref="F9" si="0">SUM(F10:F12)</f>
        <v>0</v>
      </c>
    </row>
    <row r="10" spans="1:6" s="226" customFormat="1" ht="12.75" x14ac:dyDescent="0.2">
      <c r="A10" s="213"/>
      <c r="B10" s="213" t="s">
        <v>301</v>
      </c>
      <c r="C10" s="467" t="s">
        <v>300</v>
      </c>
      <c r="D10" s="498">
        <v>68</v>
      </c>
      <c r="E10" s="499"/>
      <c r="F10" s="117"/>
    </row>
    <row r="11" spans="1:6" s="226" customFormat="1" ht="12.75" x14ac:dyDescent="0.2">
      <c r="A11" s="213"/>
      <c r="B11" s="213" t="s">
        <v>302</v>
      </c>
      <c r="C11" s="467" t="s">
        <v>552</v>
      </c>
      <c r="D11" s="498">
        <v>12</v>
      </c>
      <c r="E11" s="499"/>
      <c r="F11" s="117"/>
    </row>
  </sheetData>
  <sheetProtection algorithmName="SHA-512" hashValue="T7xExDg6j9HFSq3Gq1s/4NJ83fqH55tEdSm3kjXwwMB7WVlu8JdBV9lF7ZHoM7Zkblp0T+DWbKtJxcixDtG9dw==" saltValue="15EmXEA2wVrSNWjXcWv7TQ==" spinCount="100000" sheet="1" objects="1" scenarios="1"/>
  <phoneticPr fontId="6" type="noConversion"/>
  <pageMargins left="0.7" right="0.7" top="0.75" bottom="0.75" header="0.3" footer="0.3"/>
  <pageSetup paperSize="8" orientation="landscape" r:id="rId1"/>
  <headerFooter>
    <oddHeader>&amp;C&amp;"Arial Narrow,Običajno"&amp;10&amp;F - &amp;A</oddHeader>
    <oddFooter>&amp;C&amp;"Arial Narrow,Običajno"&amp;10Stran &amp;P od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68"/>
  <sheetViews>
    <sheetView view="pageLayout" topLeftCell="A38" zoomScaleNormal="100" workbookViewId="0">
      <selection activeCell="F61" sqref="F61"/>
    </sheetView>
  </sheetViews>
  <sheetFormatPr defaultRowHeight="16.5" x14ac:dyDescent="0.3"/>
  <cols>
    <col min="1" max="1" width="12.140625" style="187" customWidth="1"/>
    <col min="2" max="2" width="12.85546875" style="187" customWidth="1"/>
    <col min="3" max="3" width="64.7109375" style="226" customWidth="1"/>
    <col min="4" max="4" width="20.7109375" style="262" customWidth="1"/>
    <col min="5" max="5" width="3" style="204" customWidth="1"/>
    <col min="6" max="6" width="20.7109375" style="324" customWidth="1"/>
    <col min="7" max="7" width="8.42578125" style="187" customWidth="1"/>
    <col min="8" max="8" width="17.7109375" style="187" customWidth="1"/>
    <col min="9" max="16384" width="9.140625" style="187"/>
  </cols>
  <sheetData>
    <row r="1" spans="1:6" ht="20.25" x14ac:dyDescent="0.3">
      <c r="A1" s="199"/>
      <c r="B1" s="324"/>
      <c r="C1" s="495" t="s">
        <v>14</v>
      </c>
      <c r="E1" s="185"/>
      <c r="F1" s="367"/>
    </row>
    <row r="2" spans="1:6" x14ac:dyDescent="0.3">
      <c r="A2" s="199"/>
      <c r="B2" s="324"/>
      <c r="C2" s="204" t="s">
        <v>13</v>
      </c>
      <c r="E2" s="185"/>
      <c r="F2" s="371"/>
    </row>
    <row r="3" spans="1:6" x14ac:dyDescent="0.3">
      <c r="A3" s="213"/>
      <c r="B3" s="324"/>
      <c r="C3" s="414" t="s">
        <v>15</v>
      </c>
      <c r="E3" s="185"/>
      <c r="F3" s="373"/>
    </row>
    <row r="4" spans="1:6" x14ac:dyDescent="0.3">
      <c r="A4" s="213"/>
      <c r="B4" s="324"/>
      <c r="C4" s="348"/>
      <c r="E4" s="185"/>
      <c r="F4" s="373"/>
    </row>
    <row r="5" spans="1:6" x14ac:dyDescent="0.25">
      <c r="A5" s="193" t="s">
        <v>977</v>
      </c>
      <c r="B5" s="194"/>
      <c r="C5" s="195" t="s">
        <v>0</v>
      </c>
      <c r="D5" s="196"/>
      <c r="E5" s="197"/>
      <c r="F5" s="198"/>
    </row>
    <row r="6" spans="1:6" x14ac:dyDescent="0.3">
      <c r="A6" s="213"/>
      <c r="B6" s="324"/>
      <c r="C6" s="348"/>
      <c r="E6" s="185"/>
      <c r="F6" s="373"/>
    </row>
    <row r="7" spans="1:6" x14ac:dyDescent="0.3">
      <c r="A7" s="213" t="s">
        <v>17</v>
      </c>
      <c r="B7" s="295" t="s">
        <v>18</v>
      </c>
      <c r="C7" s="428" t="s">
        <v>19</v>
      </c>
      <c r="D7" s="377" t="s">
        <v>539</v>
      </c>
      <c r="E7" s="378"/>
      <c r="F7" s="379" t="s">
        <v>663</v>
      </c>
    </row>
    <row r="8" spans="1:6" x14ac:dyDescent="0.25">
      <c r="A8" s="213"/>
      <c r="B8" s="213"/>
      <c r="D8" s="343"/>
      <c r="E8" s="185"/>
      <c r="F8" s="367"/>
    </row>
    <row r="9" spans="1:6" s="206" customFormat="1" x14ac:dyDescent="0.25">
      <c r="A9" s="210" t="s">
        <v>84</v>
      </c>
      <c r="B9" s="210" t="s">
        <v>83</v>
      </c>
      <c r="C9" s="210" t="s">
        <v>81</v>
      </c>
      <c r="D9" s="497">
        <f>+D10+D21+D49+D60</f>
        <v>785</v>
      </c>
      <c r="E9" s="497"/>
      <c r="F9" s="497">
        <f>+F10+F21+F49+F60</f>
        <v>0</v>
      </c>
    </row>
    <row r="10" spans="1:6" s="206" customFormat="1" x14ac:dyDescent="0.25">
      <c r="A10" s="307"/>
      <c r="B10" s="307" t="s">
        <v>839</v>
      </c>
      <c r="C10" s="307" t="s">
        <v>335</v>
      </c>
      <c r="D10" s="500">
        <f>SUM(D11:D20)</f>
        <v>400</v>
      </c>
      <c r="E10" s="500"/>
      <c r="F10" s="500">
        <f t="shared" ref="F10" si="0">SUM(F11:F20)</f>
        <v>0</v>
      </c>
    </row>
    <row r="11" spans="1:6" s="226" customFormat="1" ht="12.75" x14ac:dyDescent="0.2">
      <c r="A11" s="213"/>
      <c r="B11" s="213" t="s">
        <v>830</v>
      </c>
      <c r="C11" s="467" t="s">
        <v>336</v>
      </c>
      <c r="D11" s="262">
        <v>50</v>
      </c>
      <c r="E11" s="228"/>
      <c r="F11" s="117"/>
    </row>
    <row r="12" spans="1:6" s="226" customFormat="1" ht="12.75" x14ac:dyDescent="0.2">
      <c r="B12" s="213" t="s">
        <v>831</v>
      </c>
      <c r="C12" s="467" t="s">
        <v>554</v>
      </c>
      <c r="D12" s="262">
        <v>50</v>
      </c>
      <c r="E12" s="186"/>
      <c r="F12" s="116"/>
    </row>
    <row r="13" spans="1:6" s="226" customFormat="1" ht="12.75" x14ac:dyDescent="0.2">
      <c r="B13" s="213" t="s">
        <v>832</v>
      </c>
      <c r="C13" s="467" t="s">
        <v>337</v>
      </c>
      <c r="D13" s="262">
        <v>50</v>
      </c>
      <c r="E13" s="186"/>
      <c r="F13" s="116"/>
    </row>
    <row r="14" spans="1:6" s="226" customFormat="1" ht="12.75" x14ac:dyDescent="0.2">
      <c r="B14" s="213" t="s">
        <v>833</v>
      </c>
      <c r="C14" s="467" t="s">
        <v>338</v>
      </c>
      <c r="D14" s="262">
        <v>50</v>
      </c>
      <c r="E14" s="186"/>
      <c r="F14" s="116"/>
    </row>
    <row r="15" spans="1:6" s="226" customFormat="1" ht="12.75" x14ac:dyDescent="0.2">
      <c r="B15" s="213" t="s">
        <v>834</v>
      </c>
      <c r="C15" s="467" t="s">
        <v>555</v>
      </c>
      <c r="D15" s="262">
        <v>50</v>
      </c>
      <c r="E15" s="186"/>
      <c r="F15" s="116"/>
    </row>
    <row r="16" spans="1:6" s="226" customFormat="1" ht="12.75" x14ac:dyDescent="0.2">
      <c r="B16" s="213" t="s">
        <v>835</v>
      </c>
      <c r="C16" s="467" t="s">
        <v>339</v>
      </c>
      <c r="D16" s="262">
        <v>50</v>
      </c>
      <c r="E16" s="186"/>
      <c r="F16" s="116"/>
    </row>
    <row r="17" spans="1:9" s="226" customFormat="1" ht="12.75" x14ac:dyDescent="0.2">
      <c r="B17" s="213" t="s">
        <v>836</v>
      </c>
      <c r="C17" s="467" t="s">
        <v>340</v>
      </c>
      <c r="D17" s="262">
        <v>50</v>
      </c>
      <c r="E17" s="186"/>
      <c r="F17" s="116"/>
    </row>
    <row r="18" spans="1:9" s="226" customFormat="1" ht="12.75" x14ac:dyDescent="0.2">
      <c r="B18" s="213" t="s">
        <v>837</v>
      </c>
      <c r="C18" s="467" t="s">
        <v>586</v>
      </c>
      <c r="D18" s="262">
        <v>20</v>
      </c>
      <c r="E18" s="186"/>
      <c r="F18" s="116"/>
    </row>
    <row r="19" spans="1:9" s="226" customFormat="1" ht="12.75" x14ac:dyDescent="0.2">
      <c r="B19" s="213" t="s">
        <v>838</v>
      </c>
      <c r="C19" s="467" t="s">
        <v>609</v>
      </c>
      <c r="D19" s="262">
        <v>30</v>
      </c>
      <c r="E19" s="186"/>
      <c r="F19" s="116"/>
    </row>
    <row r="20" spans="1:9" s="226" customFormat="1" ht="12.75" x14ac:dyDescent="0.2">
      <c r="B20" s="213"/>
      <c r="C20" s="467"/>
      <c r="D20" s="262"/>
      <c r="E20" s="186"/>
      <c r="F20" s="262"/>
    </row>
    <row r="21" spans="1:9" s="206" customFormat="1" x14ac:dyDescent="0.25">
      <c r="A21" s="307"/>
      <c r="B21" s="307" t="s">
        <v>829</v>
      </c>
      <c r="C21" s="307" t="s">
        <v>345</v>
      </c>
      <c r="D21" s="500">
        <f>SUM(D22:D47)</f>
        <v>267</v>
      </c>
      <c r="E21" s="501"/>
      <c r="F21" s="502"/>
      <c r="I21" s="212"/>
    </row>
    <row r="22" spans="1:9" s="186" customFormat="1" ht="12.75" x14ac:dyDescent="0.2">
      <c r="B22" s="213" t="s">
        <v>840</v>
      </c>
      <c r="C22" s="391" t="s">
        <v>341</v>
      </c>
      <c r="D22" s="503"/>
      <c r="F22" s="262"/>
    </row>
    <row r="23" spans="1:9" s="186" customFormat="1" ht="12.75" x14ac:dyDescent="0.2">
      <c r="B23" s="213" t="s">
        <v>841</v>
      </c>
      <c r="C23" s="504" t="s">
        <v>576</v>
      </c>
      <c r="D23" s="252">
        <v>15</v>
      </c>
      <c r="F23" s="116"/>
    </row>
    <row r="24" spans="1:9" s="186" customFormat="1" ht="12.75" x14ac:dyDescent="0.2">
      <c r="B24" s="213" t="s">
        <v>842</v>
      </c>
      <c r="C24" s="504" t="s">
        <v>577</v>
      </c>
      <c r="D24" s="252">
        <v>6</v>
      </c>
      <c r="F24" s="116"/>
    </row>
    <row r="25" spans="1:9" s="186" customFormat="1" ht="12.75" x14ac:dyDescent="0.2">
      <c r="B25" s="213" t="s">
        <v>862</v>
      </c>
      <c r="C25" s="391" t="s">
        <v>342</v>
      </c>
      <c r="D25" s="503"/>
      <c r="F25" s="262"/>
    </row>
    <row r="26" spans="1:9" s="186" customFormat="1" ht="12.75" x14ac:dyDescent="0.2">
      <c r="B26" s="213" t="s">
        <v>843</v>
      </c>
      <c r="C26" s="504" t="s">
        <v>576</v>
      </c>
      <c r="D26" s="252">
        <v>15</v>
      </c>
      <c r="F26" s="116"/>
    </row>
    <row r="27" spans="1:9" s="186" customFormat="1" ht="12.75" x14ac:dyDescent="0.2">
      <c r="B27" s="213" t="s">
        <v>844</v>
      </c>
      <c r="C27" s="504" t="s">
        <v>577</v>
      </c>
      <c r="D27" s="252">
        <v>6</v>
      </c>
      <c r="F27" s="116"/>
    </row>
    <row r="28" spans="1:9" s="186" customFormat="1" ht="12.75" x14ac:dyDescent="0.2">
      <c r="B28" s="213" t="s">
        <v>863</v>
      </c>
      <c r="C28" s="391" t="s">
        <v>343</v>
      </c>
      <c r="D28" s="503"/>
      <c r="F28" s="262"/>
    </row>
    <row r="29" spans="1:9" s="186" customFormat="1" ht="12.75" x14ac:dyDescent="0.2">
      <c r="B29" s="213" t="s">
        <v>845</v>
      </c>
      <c r="C29" s="504" t="s">
        <v>576</v>
      </c>
      <c r="D29" s="252">
        <v>15</v>
      </c>
      <c r="F29" s="116"/>
    </row>
    <row r="30" spans="1:9" s="186" customFormat="1" ht="12.75" x14ac:dyDescent="0.2">
      <c r="B30" s="213" t="s">
        <v>846</v>
      </c>
      <c r="C30" s="504" t="s">
        <v>577</v>
      </c>
      <c r="D30" s="252">
        <v>6</v>
      </c>
      <c r="F30" s="116"/>
    </row>
    <row r="31" spans="1:9" s="186" customFormat="1" ht="12.75" x14ac:dyDescent="0.2">
      <c r="B31" s="213" t="s">
        <v>864</v>
      </c>
      <c r="C31" s="391" t="s">
        <v>344</v>
      </c>
      <c r="D31" s="503"/>
      <c r="F31" s="262"/>
    </row>
    <row r="32" spans="1:9" s="186" customFormat="1" ht="12.75" x14ac:dyDescent="0.2">
      <c r="B32" s="213" t="s">
        <v>847</v>
      </c>
      <c r="C32" s="504" t="s">
        <v>576</v>
      </c>
      <c r="D32" s="252">
        <v>18</v>
      </c>
      <c r="F32" s="116"/>
    </row>
    <row r="33" spans="2:10" s="186" customFormat="1" ht="12.75" x14ac:dyDescent="0.2">
      <c r="B33" s="213" t="s">
        <v>848</v>
      </c>
      <c r="C33" s="504" t="s">
        <v>577</v>
      </c>
      <c r="D33" s="252">
        <v>6</v>
      </c>
      <c r="F33" s="116"/>
    </row>
    <row r="34" spans="2:10" s="186" customFormat="1" ht="12.75" x14ac:dyDescent="0.2">
      <c r="B34" s="213"/>
      <c r="D34" s="252"/>
      <c r="F34" s="262"/>
      <c r="J34" s="504"/>
    </row>
    <row r="35" spans="2:10" s="186" customFormat="1" ht="12.75" x14ac:dyDescent="0.2">
      <c r="B35" s="213" t="s">
        <v>849</v>
      </c>
      <c r="C35" s="505" t="s">
        <v>827</v>
      </c>
      <c r="D35" s="252"/>
      <c r="F35" s="262"/>
    </row>
    <row r="36" spans="2:10" s="186" customFormat="1" ht="12.75" x14ac:dyDescent="0.2">
      <c r="B36" s="213" t="s">
        <v>851</v>
      </c>
      <c r="C36" s="213" t="s">
        <v>578</v>
      </c>
      <c r="D36" s="503">
        <v>50</v>
      </c>
      <c r="F36" s="116"/>
    </row>
    <row r="37" spans="2:10" s="186" customFormat="1" ht="12.75" x14ac:dyDescent="0.2">
      <c r="B37" s="213" t="s">
        <v>852</v>
      </c>
      <c r="C37" s="504" t="s">
        <v>580</v>
      </c>
      <c r="D37" s="252">
        <v>15</v>
      </c>
      <c r="F37" s="116"/>
    </row>
    <row r="38" spans="2:10" s="186" customFormat="1" ht="12.75" x14ac:dyDescent="0.2">
      <c r="B38" s="213" t="s">
        <v>853</v>
      </c>
      <c r="C38" s="504" t="s">
        <v>581</v>
      </c>
      <c r="D38" s="252">
        <v>10</v>
      </c>
      <c r="F38" s="116"/>
    </row>
    <row r="39" spans="2:10" s="186" customFormat="1" ht="12.75" x14ac:dyDescent="0.2">
      <c r="B39" s="213" t="s">
        <v>854</v>
      </c>
      <c r="C39" s="504" t="s">
        <v>582</v>
      </c>
      <c r="D39" s="252">
        <v>12</v>
      </c>
      <c r="F39" s="116"/>
    </row>
    <row r="40" spans="2:10" s="186" customFormat="1" ht="12.75" x14ac:dyDescent="0.2">
      <c r="B40" s="213" t="s">
        <v>850</v>
      </c>
      <c r="C40" s="505" t="s">
        <v>828</v>
      </c>
      <c r="D40" s="252"/>
      <c r="F40" s="356"/>
    </row>
    <row r="41" spans="2:10" s="186" customFormat="1" ht="12.75" x14ac:dyDescent="0.2">
      <c r="B41" s="213" t="s">
        <v>855</v>
      </c>
      <c r="C41" s="213" t="s">
        <v>579</v>
      </c>
      <c r="D41" s="503">
        <v>36</v>
      </c>
      <c r="F41" s="116"/>
    </row>
    <row r="42" spans="2:10" s="186" customFormat="1" ht="12.75" x14ac:dyDescent="0.2">
      <c r="B42" s="213" t="s">
        <v>856</v>
      </c>
      <c r="C42" s="504" t="s">
        <v>580</v>
      </c>
      <c r="D42" s="252">
        <v>15</v>
      </c>
      <c r="F42" s="116"/>
    </row>
    <row r="43" spans="2:10" s="186" customFormat="1" ht="12.75" x14ac:dyDescent="0.2">
      <c r="B43" s="213" t="s">
        <v>857</v>
      </c>
      <c r="C43" s="504" t="s">
        <v>581</v>
      </c>
      <c r="D43" s="252">
        <v>10</v>
      </c>
      <c r="F43" s="116"/>
    </row>
    <row r="44" spans="2:10" s="186" customFormat="1" ht="12.75" x14ac:dyDescent="0.2">
      <c r="B44" s="213" t="s">
        <v>858</v>
      </c>
      <c r="C44" s="504" t="s">
        <v>582</v>
      </c>
      <c r="D44" s="252">
        <v>12</v>
      </c>
      <c r="F44" s="116"/>
    </row>
    <row r="45" spans="2:10" s="186" customFormat="1" ht="12.75" x14ac:dyDescent="0.2">
      <c r="B45" s="213" t="s">
        <v>859</v>
      </c>
      <c r="C45" s="505" t="s">
        <v>583</v>
      </c>
      <c r="D45" s="252"/>
      <c r="F45" s="262"/>
    </row>
    <row r="46" spans="2:10" s="186" customFormat="1" ht="12.75" x14ac:dyDescent="0.2">
      <c r="B46" s="213" t="s">
        <v>860</v>
      </c>
      <c r="C46" s="504" t="s">
        <v>584</v>
      </c>
      <c r="D46" s="252">
        <v>8</v>
      </c>
      <c r="F46" s="116"/>
    </row>
    <row r="47" spans="2:10" s="186" customFormat="1" ht="12.75" x14ac:dyDescent="0.2">
      <c r="B47" s="213" t="s">
        <v>861</v>
      </c>
      <c r="C47" s="504" t="s">
        <v>585</v>
      </c>
      <c r="D47" s="252">
        <v>12</v>
      </c>
      <c r="F47" s="116"/>
    </row>
    <row r="48" spans="2:10" s="186" customFormat="1" ht="12.75" x14ac:dyDescent="0.2">
      <c r="C48" s="504"/>
      <c r="D48" s="504"/>
      <c r="F48" s="262"/>
    </row>
    <row r="49" spans="1:8" ht="15" x14ac:dyDescent="0.25">
      <c r="A49" s="217"/>
      <c r="B49" s="217"/>
      <c r="C49" s="217" t="s">
        <v>271</v>
      </c>
      <c r="D49" s="506">
        <f>SUM(D50:D59)</f>
        <v>87</v>
      </c>
      <c r="E49" s="506"/>
      <c r="F49" s="506">
        <f t="shared" ref="F49" si="1">SUM(F50:F59)</f>
        <v>0</v>
      </c>
      <c r="G49" s="262" t="s">
        <v>660</v>
      </c>
      <c r="H49" s="186" t="s">
        <v>662</v>
      </c>
    </row>
    <row r="50" spans="1:8" x14ac:dyDescent="0.25">
      <c r="A50" s="309" t="s">
        <v>658</v>
      </c>
      <c r="B50" s="213" t="s">
        <v>799</v>
      </c>
      <c r="C50" s="263" t="s">
        <v>525</v>
      </c>
      <c r="D50" s="444">
        <v>15</v>
      </c>
      <c r="E50" s="411"/>
      <c r="F50" s="105">
        <f>+G50*H50</f>
        <v>0</v>
      </c>
      <c r="G50" s="102"/>
      <c r="H50" s="265">
        <v>15</v>
      </c>
    </row>
    <row r="51" spans="1:8" x14ac:dyDescent="0.25">
      <c r="A51" s="309" t="s">
        <v>658</v>
      </c>
      <c r="B51" s="213" t="s">
        <v>800</v>
      </c>
      <c r="C51" s="263" t="s">
        <v>526</v>
      </c>
      <c r="D51" s="444">
        <v>12</v>
      </c>
      <c r="E51" s="411"/>
      <c r="F51" s="105">
        <f t="shared" ref="F51:F58" si="2">+G51*H51</f>
        <v>0</v>
      </c>
      <c r="G51" s="102"/>
      <c r="H51" s="265">
        <v>12</v>
      </c>
    </row>
    <row r="52" spans="1:8" x14ac:dyDescent="0.25">
      <c r="A52" s="309"/>
      <c r="B52" s="213" t="s">
        <v>801</v>
      </c>
      <c r="C52" s="263" t="s">
        <v>527</v>
      </c>
      <c r="D52" s="444">
        <v>0</v>
      </c>
      <c r="E52" s="411"/>
      <c r="F52" s="105"/>
      <c r="G52" s="102"/>
      <c r="H52" s="265" t="s">
        <v>530</v>
      </c>
    </row>
    <row r="53" spans="1:8" x14ac:dyDescent="0.25">
      <c r="A53" s="309"/>
      <c r="B53" s="213" t="s">
        <v>802</v>
      </c>
      <c r="C53" s="263" t="s">
        <v>528</v>
      </c>
      <c r="D53" s="444">
        <v>0</v>
      </c>
      <c r="E53" s="411"/>
      <c r="F53" s="105">
        <f>+G53*H53</f>
        <v>0</v>
      </c>
      <c r="G53" s="102"/>
      <c r="H53" s="265">
        <v>10</v>
      </c>
    </row>
    <row r="54" spans="1:8" x14ac:dyDescent="0.25">
      <c r="A54" s="309"/>
      <c r="B54" s="213" t="s">
        <v>803</v>
      </c>
      <c r="C54" s="263" t="s">
        <v>817</v>
      </c>
      <c r="D54" s="444">
        <v>0</v>
      </c>
      <c r="E54" s="411"/>
      <c r="F54" s="105">
        <f t="shared" si="2"/>
        <v>0</v>
      </c>
      <c r="G54" s="102"/>
      <c r="H54" s="265">
        <v>25</v>
      </c>
    </row>
    <row r="55" spans="1:8" x14ac:dyDescent="0.25">
      <c r="A55" s="309" t="s">
        <v>659</v>
      </c>
      <c r="B55" s="213" t="s">
        <v>804</v>
      </c>
      <c r="C55" s="263" t="s">
        <v>661</v>
      </c>
      <c r="D55" s="444">
        <v>60</v>
      </c>
      <c r="E55" s="411"/>
      <c r="F55" s="105">
        <f t="shared" si="2"/>
        <v>0</v>
      </c>
      <c r="G55" s="102"/>
      <c r="H55" s="265">
        <v>30</v>
      </c>
    </row>
    <row r="56" spans="1:8" x14ac:dyDescent="0.25">
      <c r="A56" s="309"/>
      <c r="B56" s="213" t="s">
        <v>805</v>
      </c>
      <c r="C56" s="263" t="s">
        <v>612</v>
      </c>
      <c r="D56" s="444">
        <v>0</v>
      </c>
      <c r="E56" s="415"/>
      <c r="F56" s="105">
        <f t="shared" si="2"/>
        <v>0</v>
      </c>
      <c r="G56" s="102"/>
      <c r="H56" s="265">
        <v>35</v>
      </c>
    </row>
    <row r="57" spans="1:8" x14ac:dyDescent="0.25">
      <c r="A57" s="309"/>
      <c r="B57" s="213" t="s">
        <v>806</v>
      </c>
      <c r="C57" s="263" t="s">
        <v>553</v>
      </c>
      <c r="D57" s="444">
        <v>0</v>
      </c>
      <c r="E57" s="415"/>
      <c r="F57" s="105"/>
      <c r="G57" s="102"/>
      <c r="H57" s="265" t="s">
        <v>530</v>
      </c>
    </row>
    <row r="58" spans="1:8" x14ac:dyDescent="0.25">
      <c r="A58" s="309"/>
      <c r="B58" s="213" t="s">
        <v>807</v>
      </c>
      <c r="C58" s="263" t="s">
        <v>531</v>
      </c>
      <c r="D58" s="444">
        <v>0</v>
      </c>
      <c r="E58" s="415"/>
      <c r="F58" s="105">
        <f t="shared" si="2"/>
        <v>0</v>
      </c>
      <c r="G58" s="102"/>
      <c r="H58" s="265">
        <v>10</v>
      </c>
    </row>
    <row r="59" spans="1:8" x14ac:dyDescent="0.3">
      <c r="F59" s="507"/>
      <c r="G59" s="186"/>
      <c r="H59" s="234"/>
    </row>
    <row r="60" spans="1:8" ht="15" x14ac:dyDescent="0.25">
      <c r="A60" s="217"/>
      <c r="B60" s="217"/>
      <c r="C60" s="217" t="s">
        <v>314</v>
      </c>
      <c r="D60" s="506">
        <f>SUM(D62:D65)</f>
        <v>31</v>
      </c>
      <c r="E60" s="506"/>
      <c r="F60" s="506">
        <f>SUM(F61:F65)</f>
        <v>0</v>
      </c>
      <c r="G60" s="262" t="s">
        <v>660</v>
      </c>
      <c r="H60" s="186" t="s">
        <v>662</v>
      </c>
    </row>
    <row r="61" spans="1:8" s="425" customFormat="1" ht="15" x14ac:dyDescent="0.25">
      <c r="A61" s="213"/>
      <c r="B61" s="213" t="s">
        <v>821</v>
      </c>
      <c r="C61" s="336" t="s">
        <v>524</v>
      </c>
      <c r="D61" s="508">
        <v>0</v>
      </c>
      <c r="E61" s="509"/>
      <c r="F61" s="515">
        <f>+G61*H61</f>
        <v>0</v>
      </c>
      <c r="G61" s="102"/>
      <c r="H61" s="265">
        <v>40</v>
      </c>
    </row>
    <row r="62" spans="1:8" x14ac:dyDescent="0.25">
      <c r="B62" s="213" t="s">
        <v>822</v>
      </c>
      <c r="C62" s="270" t="s">
        <v>277</v>
      </c>
      <c r="D62" s="437">
        <v>12</v>
      </c>
      <c r="E62" s="510"/>
      <c r="F62" s="515">
        <f t="shared" ref="F62:F63" si="3">+G62*H62</f>
        <v>0</v>
      </c>
      <c r="G62" s="102"/>
      <c r="H62" s="265">
        <v>12</v>
      </c>
    </row>
    <row r="63" spans="1:8" x14ac:dyDescent="0.25">
      <c r="B63" s="213" t="s">
        <v>823</v>
      </c>
      <c r="C63" s="336" t="s">
        <v>295</v>
      </c>
      <c r="D63" s="262">
        <v>0</v>
      </c>
      <c r="E63" s="415"/>
      <c r="F63" s="515">
        <f t="shared" si="3"/>
        <v>0</v>
      </c>
      <c r="G63" s="102"/>
      <c r="H63" s="265">
        <v>12</v>
      </c>
    </row>
    <row r="64" spans="1:8" ht="15" x14ac:dyDescent="0.25">
      <c r="B64" s="213" t="s">
        <v>825</v>
      </c>
      <c r="C64" s="479" t="s">
        <v>299</v>
      </c>
      <c r="D64" s="511">
        <v>9</v>
      </c>
      <c r="E64" s="187"/>
      <c r="F64" s="513"/>
      <c r="G64" s="234"/>
    </row>
    <row r="65" spans="2:6" x14ac:dyDescent="0.3">
      <c r="B65" s="213" t="s">
        <v>826</v>
      </c>
      <c r="C65" s="479" t="s">
        <v>824</v>
      </c>
      <c r="D65" s="512">
        <v>10</v>
      </c>
      <c r="F65" s="514"/>
    </row>
    <row r="66" spans="2:6" x14ac:dyDescent="0.3">
      <c r="B66" s="213"/>
    </row>
    <row r="68" spans="2:6" x14ac:dyDescent="0.3">
      <c r="C68" s="336"/>
    </row>
  </sheetData>
  <sheetProtection algorithmName="SHA-512" hashValue="0XifnbmAU/l5qjLSVW9u1TfsUeJxGlL9mMlorwv4poE+N6k0py2Vptk7m1TPQqKUZHW5UPosvBOAxSGhQoC6/A==" saltValue="QD33kGPP7F1fG+8Qknr5Ag==" spinCount="100000" sheet="1" objects="1" scenarios="1" insertRows="0" selectLockedCells="1"/>
  <phoneticPr fontId="6" type="noConversion"/>
  <pageMargins left="0.7" right="0.7" top="0.75" bottom="0.75" header="0.3" footer="0.3"/>
  <pageSetup paperSize="8" orientation="landscape" horizontalDpi="4294967293" r:id="rId1"/>
  <headerFooter>
    <oddHeader>&amp;C&amp;"Arial Narrow,Običajno"&amp;10&amp;F - &amp;A</oddHeader>
    <oddFooter>&amp;C&amp;"Arial Narrow,Običajno"&amp;10Stran &amp;P od &amp;N</oddFooter>
  </headerFooter>
  <rowBreaks count="1" manualBreakCount="1">
    <brk id="47" max="8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08"/>
  <sheetViews>
    <sheetView view="pageLayout" zoomScaleNormal="100" workbookViewId="0">
      <selection activeCell="G12" sqref="G12"/>
    </sheetView>
  </sheetViews>
  <sheetFormatPr defaultColWidth="9.140625" defaultRowHeight="16.5" x14ac:dyDescent="0.25"/>
  <cols>
    <col min="1" max="1" width="12.140625" style="181" customWidth="1"/>
    <col min="2" max="2" width="12.85546875" style="542" customWidth="1"/>
    <col min="3" max="3" width="64.7109375" style="523" customWidth="1"/>
    <col min="4" max="4" width="13" style="543" customWidth="1"/>
    <col min="5" max="5" width="20.7109375" style="569" customWidth="1"/>
    <col min="6" max="6" width="3" style="559" customWidth="1"/>
    <col min="7" max="7" width="20.7109375" style="535" customWidth="1"/>
    <col min="8" max="8" width="3" style="544" customWidth="1"/>
    <col min="9" max="9" width="0" style="545" hidden="1" customWidth="1"/>
    <col min="10" max="10" width="20.7109375" style="545" customWidth="1"/>
    <col min="11" max="11" width="3" style="546" customWidth="1"/>
    <col min="12" max="12" width="20.7109375" style="522" customWidth="1"/>
    <col min="13" max="13" width="3" style="181" customWidth="1"/>
    <col min="14" max="14" width="20.7109375" style="181" customWidth="1"/>
    <col min="15" max="16384" width="9.140625" style="181"/>
  </cols>
  <sheetData>
    <row r="1" spans="1:14" ht="20.25" x14ac:dyDescent="0.25">
      <c r="A1" s="199"/>
      <c r="B1" s="516"/>
      <c r="C1" s="325" t="s">
        <v>14</v>
      </c>
      <c r="D1" s="517"/>
      <c r="E1" s="518"/>
      <c r="F1" s="519"/>
      <c r="G1" s="520"/>
      <c r="H1" s="185"/>
      <c r="I1" s="521"/>
      <c r="J1" s="521"/>
      <c r="K1" s="521"/>
    </row>
    <row r="2" spans="1:14" x14ac:dyDescent="0.25">
      <c r="A2" s="199"/>
      <c r="B2" s="516"/>
      <c r="C2" s="523" t="s">
        <v>13</v>
      </c>
      <c r="D2" s="517"/>
      <c r="E2" s="518"/>
      <c r="F2" s="519"/>
      <c r="G2" s="520"/>
      <c r="H2" s="185"/>
      <c r="I2" s="524"/>
      <c r="J2" s="522"/>
      <c r="K2" s="522"/>
    </row>
    <row r="3" spans="1:14" x14ac:dyDescent="0.25">
      <c r="A3" s="213"/>
      <c r="B3" s="516"/>
      <c r="C3" s="525" t="s">
        <v>15</v>
      </c>
      <c r="D3" s="517"/>
      <c r="E3" s="518"/>
      <c r="F3" s="519"/>
      <c r="G3" s="520"/>
      <c r="H3" s="185"/>
      <c r="I3" s="526"/>
      <c r="J3" s="526"/>
      <c r="K3" s="526"/>
    </row>
    <row r="4" spans="1:14" x14ac:dyDescent="0.25">
      <c r="A4" s="213"/>
      <c r="B4" s="516"/>
      <c r="C4" s="525"/>
      <c r="D4" s="517"/>
      <c r="E4" s="518"/>
      <c r="F4" s="519"/>
      <c r="G4" s="520"/>
      <c r="H4" s="185"/>
      <c r="I4" s="526"/>
      <c r="J4" s="526"/>
      <c r="K4" s="526"/>
    </row>
    <row r="5" spans="1:14" x14ac:dyDescent="0.25">
      <c r="A5" s="193" t="s">
        <v>977</v>
      </c>
      <c r="B5" s="194"/>
      <c r="C5" s="195" t="s">
        <v>0</v>
      </c>
      <c r="D5" s="196"/>
      <c r="E5" s="197"/>
      <c r="F5" s="198"/>
      <c r="G5" s="199" t="s">
        <v>977</v>
      </c>
      <c r="H5" s="527"/>
      <c r="I5" s="528"/>
      <c r="J5" s="528"/>
      <c r="K5" s="528"/>
      <c r="L5" s="199" t="s">
        <v>978</v>
      </c>
    </row>
    <row r="6" spans="1:14" x14ac:dyDescent="0.25">
      <c r="A6" s="213"/>
      <c r="B6" s="516"/>
      <c r="C6" s="525"/>
      <c r="D6" s="517"/>
      <c r="E6" s="518"/>
      <c r="F6" s="519"/>
      <c r="G6" s="520"/>
      <c r="H6" s="185"/>
      <c r="I6" s="526"/>
      <c r="J6" s="526"/>
      <c r="K6" s="526"/>
    </row>
    <row r="7" spans="1:14" s="304" customFormat="1" ht="19.5" customHeight="1" x14ac:dyDescent="0.25">
      <c r="A7" s="199" t="s">
        <v>17</v>
      </c>
      <c r="B7" s="332" t="s">
        <v>18</v>
      </c>
      <c r="C7" s="428" t="s">
        <v>19</v>
      </c>
      <c r="D7" s="527" t="s">
        <v>915</v>
      </c>
      <c r="E7" s="215" t="s">
        <v>539</v>
      </c>
      <c r="F7" s="519"/>
      <c r="G7" s="26" t="s">
        <v>663</v>
      </c>
      <c r="H7" s="185"/>
      <c r="I7" s="529" t="s">
        <v>85</v>
      </c>
      <c r="J7" s="530" t="s">
        <v>934</v>
      </c>
      <c r="K7" s="530"/>
      <c r="L7" s="531" t="s">
        <v>663</v>
      </c>
      <c r="N7" s="530" t="s">
        <v>934</v>
      </c>
    </row>
    <row r="8" spans="1:14" ht="19.5" customHeight="1" x14ac:dyDescent="0.3">
      <c r="A8" s="213"/>
      <c r="B8" s="532"/>
      <c r="C8" s="477"/>
      <c r="D8" s="533"/>
      <c r="E8" s="534"/>
      <c r="F8" s="519"/>
      <c r="H8" s="185"/>
      <c r="I8" s="529"/>
      <c r="J8" s="536" t="s">
        <v>933</v>
      </c>
      <c r="K8" s="537"/>
      <c r="N8" s="536" t="s">
        <v>933</v>
      </c>
    </row>
    <row r="9" spans="1:14" s="541" customFormat="1" ht="18" customHeight="1" x14ac:dyDescent="0.25">
      <c r="A9" s="461" t="s">
        <v>104</v>
      </c>
      <c r="B9" s="461" t="s">
        <v>86</v>
      </c>
      <c r="C9" s="431" t="s">
        <v>2</v>
      </c>
      <c r="D9" s="431"/>
      <c r="E9" s="538">
        <f>SUM(E10:E70)+E72</f>
        <v>4565</v>
      </c>
      <c r="F9" s="538"/>
      <c r="G9" s="538">
        <f>SUM(G10:G70)+G72</f>
        <v>0</v>
      </c>
      <c r="H9" s="538"/>
      <c r="I9" s="538">
        <f t="shared" ref="I9" si="0">SUM(I10:I70)+I72</f>
        <v>0</v>
      </c>
      <c r="J9" s="538">
        <f t="shared" ref="J9" si="1">SUM(J10:J70)+J72</f>
        <v>0</v>
      </c>
      <c r="K9" s="539"/>
      <c r="L9" s="540">
        <f t="shared" ref="L9" si="2">SUM(L10:L70)+L72</f>
        <v>0</v>
      </c>
      <c r="M9" s="540"/>
      <c r="N9" s="540">
        <f t="shared" ref="N9" si="3">SUM(N10:N70)+N72</f>
        <v>0</v>
      </c>
    </row>
    <row r="10" spans="1:14" x14ac:dyDescent="0.25">
      <c r="E10" s="518"/>
      <c r="F10" s="519"/>
      <c r="G10" s="520"/>
      <c r="I10" s="545" t="s">
        <v>472</v>
      </c>
      <c r="L10" s="547"/>
    </row>
    <row r="11" spans="1:14" x14ac:dyDescent="0.25">
      <c r="A11" s="548" t="s">
        <v>86</v>
      </c>
      <c r="B11" s="213" t="s">
        <v>6</v>
      </c>
      <c r="C11" s="255" t="s">
        <v>884</v>
      </c>
      <c r="D11" s="441"/>
      <c r="E11" s="534"/>
      <c r="F11" s="549"/>
      <c r="G11" s="306"/>
      <c r="H11" s="399"/>
      <c r="I11" s="550"/>
      <c r="J11" s="550"/>
      <c r="K11" s="551"/>
    </row>
    <row r="12" spans="1:14" x14ac:dyDescent="0.25">
      <c r="A12" s="548" t="s">
        <v>86</v>
      </c>
      <c r="B12" s="213" t="s">
        <v>389</v>
      </c>
      <c r="C12" s="336" t="s">
        <v>865</v>
      </c>
      <c r="D12" s="552" t="s">
        <v>916</v>
      </c>
      <c r="E12" s="534">
        <v>15</v>
      </c>
      <c r="F12" s="306"/>
      <c r="G12" s="575"/>
      <c r="H12" s="97"/>
      <c r="I12" s="576"/>
      <c r="J12" s="577"/>
      <c r="K12" s="578"/>
      <c r="L12" s="577"/>
      <c r="M12" s="23"/>
      <c r="N12" s="577"/>
    </row>
    <row r="13" spans="1:14" x14ac:dyDescent="0.25">
      <c r="A13" s="548" t="s">
        <v>86</v>
      </c>
      <c r="B13" s="213" t="s">
        <v>390</v>
      </c>
      <c r="C13" s="336" t="s">
        <v>866</v>
      </c>
      <c r="D13" s="552" t="s">
        <v>917</v>
      </c>
      <c r="E13" s="534">
        <v>15</v>
      </c>
      <c r="F13" s="306"/>
      <c r="G13" s="575"/>
      <c r="H13" s="97"/>
      <c r="I13" s="576"/>
      <c r="J13" s="577"/>
      <c r="K13" s="578"/>
      <c r="L13" s="577"/>
      <c r="M13" s="23"/>
      <c r="N13" s="577"/>
    </row>
    <row r="14" spans="1:14" x14ac:dyDescent="0.25">
      <c r="A14" s="548" t="s">
        <v>86</v>
      </c>
      <c r="B14" s="213" t="s">
        <v>391</v>
      </c>
      <c r="C14" s="336" t="s">
        <v>867</v>
      </c>
      <c r="D14" s="552" t="s">
        <v>917</v>
      </c>
      <c r="E14" s="534">
        <v>15</v>
      </c>
      <c r="F14" s="306"/>
      <c r="G14" s="575"/>
      <c r="H14" s="97"/>
      <c r="I14" s="576"/>
      <c r="J14" s="577"/>
      <c r="K14" s="578"/>
      <c r="L14" s="577"/>
      <c r="M14" s="23"/>
      <c r="N14" s="577"/>
    </row>
    <row r="15" spans="1:14" ht="25.5" x14ac:dyDescent="0.25">
      <c r="A15" s="548" t="s">
        <v>86</v>
      </c>
      <c r="B15" s="213" t="s">
        <v>7</v>
      </c>
      <c r="C15" s="255" t="s">
        <v>885</v>
      </c>
      <c r="D15" s="441" t="s">
        <v>918</v>
      </c>
      <c r="E15" s="553">
        <v>120</v>
      </c>
      <c r="F15" s="306"/>
      <c r="G15" s="575"/>
      <c r="H15" s="97"/>
      <c r="I15" s="576"/>
      <c r="J15" s="577"/>
      <c r="K15" s="578"/>
      <c r="L15" s="577"/>
      <c r="M15" s="23"/>
      <c r="N15" s="577"/>
    </row>
    <row r="16" spans="1:14" x14ac:dyDescent="0.25">
      <c r="A16" s="548" t="s">
        <v>86</v>
      </c>
      <c r="B16" s="213" t="s">
        <v>383</v>
      </c>
      <c r="C16" s="336" t="s">
        <v>886</v>
      </c>
      <c r="D16" s="552" t="s">
        <v>476</v>
      </c>
      <c r="E16" s="553">
        <f>2*12</f>
        <v>24</v>
      </c>
      <c r="F16" s="306"/>
      <c r="G16" s="575"/>
      <c r="H16" s="97"/>
      <c r="I16" s="576"/>
      <c r="J16" s="577"/>
      <c r="K16" s="578"/>
      <c r="L16" s="577"/>
      <c r="M16" s="23"/>
      <c r="N16" s="577"/>
    </row>
    <row r="17" spans="1:14" x14ac:dyDescent="0.25">
      <c r="A17" s="548" t="s">
        <v>86</v>
      </c>
      <c r="B17" s="213" t="s">
        <v>384</v>
      </c>
      <c r="C17" s="336" t="s">
        <v>887</v>
      </c>
      <c r="D17" s="552" t="s">
        <v>477</v>
      </c>
      <c r="E17" s="553">
        <f>3*12</f>
        <v>36</v>
      </c>
      <c r="F17" s="306"/>
      <c r="G17" s="575"/>
      <c r="H17" s="97"/>
      <c r="I17" s="576"/>
      <c r="J17" s="577"/>
      <c r="K17" s="578"/>
      <c r="L17" s="577"/>
      <c r="M17" s="23"/>
      <c r="N17" s="577"/>
    </row>
    <row r="18" spans="1:14" x14ac:dyDescent="0.25">
      <c r="A18" s="548" t="s">
        <v>86</v>
      </c>
      <c r="B18" s="213" t="s">
        <v>385</v>
      </c>
      <c r="C18" s="336" t="s">
        <v>888</v>
      </c>
      <c r="D18" s="552" t="s">
        <v>477</v>
      </c>
      <c r="E18" s="553">
        <f t="shared" ref="E18:E19" si="4">3*12</f>
        <v>36</v>
      </c>
      <c r="F18" s="306"/>
      <c r="G18" s="575"/>
      <c r="H18" s="97"/>
      <c r="I18" s="576"/>
      <c r="J18" s="577"/>
      <c r="K18" s="578"/>
      <c r="L18" s="577"/>
      <c r="M18" s="23"/>
      <c r="N18" s="577"/>
    </row>
    <row r="19" spans="1:14" x14ac:dyDescent="0.25">
      <c r="A19" s="548" t="s">
        <v>86</v>
      </c>
      <c r="B19" s="213" t="s">
        <v>386</v>
      </c>
      <c r="C19" s="336" t="s">
        <v>889</v>
      </c>
      <c r="D19" s="552" t="s">
        <v>477</v>
      </c>
      <c r="E19" s="553">
        <f t="shared" si="4"/>
        <v>36</v>
      </c>
      <c r="F19" s="306"/>
      <c r="G19" s="575"/>
      <c r="H19" s="97"/>
      <c r="I19" s="576"/>
      <c r="J19" s="577"/>
      <c r="K19" s="578"/>
      <c r="L19" s="577"/>
      <c r="M19" s="23"/>
      <c r="N19" s="577"/>
    </row>
    <row r="20" spans="1:14" x14ac:dyDescent="0.25">
      <c r="A20" s="548" t="s">
        <v>86</v>
      </c>
      <c r="B20" s="213" t="s">
        <v>8</v>
      </c>
      <c r="C20" s="255" t="s">
        <v>919</v>
      </c>
      <c r="D20" s="441" t="s">
        <v>479</v>
      </c>
      <c r="E20" s="553">
        <v>56</v>
      </c>
      <c r="F20" s="306"/>
      <c r="G20" s="575"/>
      <c r="H20" s="97"/>
      <c r="I20" s="576"/>
      <c r="J20" s="577"/>
      <c r="K20" s="578"/>
      <c r="L20" s="577"/>
      <c r="M20" s="23"/>
      <c r="N20" s="577"/>
    </row>
    <row r="21" spans="1:14" x14ac:dyDescent="0.25">
      <c r="A21" s="548" t="s">
        <v>86</v>
      </c>
      <c r="B21" s="213" t="s">
        <v>9</v>
      </c>
      <c r="C21" s="255" t="s">
        <v>868</v>
      </c>
      <c r="D21" s="441"/>
      <c r="E21" s="534"/>
      <c r="F21" s="549"/>
      <c r="G21" s="306"/>
      <c r="H21" s="399"/>
      <c r="I21" s="550"/>
      <c r="J21" s="550"/>
      <c r="K21" s="551"/>
      <c r="L21" s="550"/>
      <c r="N21" s="550"/>
    </row>
    <row r="22" spans="1:14" x14ac:dyDescent="0.25">
      <c r="A22" s="548" t="s">
        <v>86</v>
      </c>
      <c r="B22" s="213" t="s">
        <v>392</v>
      </c>
      <c r="C22" s="336" t="s">
        <v>394</v>
      </c>
      <c r="D22" s="441" t="s">
        <v>479</v>
      </c>
      <c r="E22" s="534">
        <v>8</v>
      </c>
      <c r="F22" s="306"/>
      <c r="G22" s="575"/>
      <c r="H22" s="97"/>
      <c r="I22" s="576"/>
      <c r="J22" s="577"/>
      <c r="K22" s="578"/>
      <c r="L22" s="577"/>
      <c r="M22" s="23"/>
      <c r="N22" s="577"/>
    </row>
    <row r="23" spans="1:14" x14ac:dyDescent="0.25">
      <c r="A23" s="548" t="s">
        <v>86</v>
      </c>
      <c r="B23" s="213" t="s">
        <v>393</v>
      </c>
      <c r="C23" s="336" t="s">
        <v>395</v>
      </c>
      <c r="D23" s="441" t="s">
        <v>479</v>
      </c>
      <c r="E23" s="534">
        <v>22</v>
      </c>
      <c r="F23" s="306"/>
      <c r="G23" s="575"/>
      <c r="H23" s="97"/>
      <c r="I23" s="576"/>
      <c r="J23" s="577"/>
      <c r="K23" s="578"/>
      <c r="L23" s="577"/>
      <c r="M23" s="23"/>
      <c r="N23" s="577"/>
    </row>
    <row r="24" spans="1:14" x14ac:dyDescent="0.25">
      <c r="A24" s="548" t="s">
        <v>86</v>
      </c>
      <c r="B24" s="213" t="s">
        <v>87</v>
      </c>
      <c r="C24" s="255" t="s">
        <v>869</v>
      </c>
      <c r="D24" s="441" t="s">
        <v>920</v>
      </c>
      <c r="E24" s="534">
        <v>10</v>
      </c>
      <c r="F24" s="306"/>
      <c r="G24" s="575"/>
      <c r="H24" s="97"/>
      <c r="I24" s="576"/>
      <c r="J24" s="577"/>
      <c r="K24" s="578"/>
      <c r="L24" s="577"/>
      <c r="M24" s="23"/>
      <c r="N24" s="577"/>
    </row>
    <row r="25" spans="1:14" ht="25.5" x14ac:dyDescent="0.25">
      <c r="A25" s="548" t="s">
        <v>86</v>
      </c>
      <c r="B25" s="213" t="s">
        <v>10</v>
      </c>
      <c r="C25" s="255" t="s">
        <v>969</v>
      </c>
      <c r="D25" s="441" t="s">
        <v>921</v>
      </c>
      <c r="E25" s="534"/>
      <c r="F25" s="306"/>
      <c r="G25" s="306"/>
      <c r="H25" s="399"/>
      <c r="I25" s="551"/>
      <c r="J25" s="551"/>
      <c r="K25" s="551"/>
      <c r="L25" s="551"/>
      <c r="M25" s="544"/>
      <c r="N25" s="551"/>
    </row>
    <row r="26" spans="1:14" x14ac:dyDescent="0.25">
      <c r="A26" s="548" t="s">
        <v>86</v>
      </c>
      <c r="B26" s="213" t="s">
        <v>967</v>
      </c>
      <c r="C26" s="336" t="s">
        <v>970</v>
      </c>
      <c r="D26" s="441" t="s">
        <v>922</v>
      </c>
      <c r="E26" s="534">
        <v>10</v>
      </c>
      <c r="F26" s="306"/>
      <c r="G26" s="575"/>
      <c r="H26" s="97"/>
      <c r="I26" s="576"/>
      <c r="J26" s="577"/>
      <c r="K26" s="578"/>
      <c r="L26" s="577"/>
      <c r="M26" s="23"/>
      <c r="N26" s="577"/>
    </row>
    <row r="27" spans="1:14" x14ac:dyDescent="0.25">
      <c r="A27" s="548" t="s">
        <v>86</v>
      </c>
      <c r="B27" s="213" t="s">
        <v>968</v>
      </c>
      <c r="C27" s="336" t="s">
        <v>870</v>
      </c>
      <c r="D27" s="441" t="s">
        <v>922</v>
      </c>
      <c r="E27" s="534">
        <v>25</v>
      </c>
      <c r="F27" s="306"/>
      <c r="G27" s="575"/>
      <c r="H27" s="97"/>
      <c r="I27" s="576"/>
      <c r="J27" s="577"/>
      <c r="K27" s="578"/>
      <c r="L27" s="577"/>
      <c r="M27" s="23"/>
      <c r="N27" s="577"/>
    </row>
    <row r="28" spans="1:14" ht="17.25" customHeight="1" x14ac:dyDescent="0.25">
      <c r="A28" s="548" t="s">
        <v>86</v>
      </c>
      <c r="B28" s="213" t="s">
        <v>11</v>
      </c>
      <c r="C28" s="554" t="s">
        <v>521</v>
      </c>
      <c r="D28" s="441"/>
      <c r="E28" s="553"/>
      <c r="F28" s="306"/>
      <c r="G28" s="306"/>
      <c r="H28" s="399"/>
      <c r="I28" s="550"/>
      <c r="J28" s="550"/>
      <c r="K28" s="551"/>
      <c r="L28" s="550"/>
      <c r="N28" s="550"/>
    </row>
    <row r="29" spans="1:14" x14ac:dyDescent="0.25">
      <c r="A29" s="548" t="s">
        <v>86</v>
      </c>
      <c r="B29" s="213" t="s">
        <v>871</v>
      </c>
      <c r="C29" s="555" t="s">
        <v>522</v>
      </c>
      <c r="D29" s="441" t="s">
        <v>333</v>
      </c>
      <c r="E29" s="553">
        <v>15</v>
      </c>
      <c r="F29" s="306"/>
      <c r="G29" s="575"/>
      <c r="H29" s="97"/>
      <c r="I29" s="576"/>
      <c r="J29" s="575"/>
      <c r="K29" s="25"/>
      <c r="L29" s="575"/>
      <c r="M29" s="23"/>
      <c r="N29" s="575"/>
    </row>
    <row r="30" spans="1:14" x14ac:dyDescent="0.25">
      <c r="A30" s="548" t="s">
        <v>86</v>
      </c>
      <c r="B30" s="213" t="s">
        <v>872</v>
      </c>
      <c r="C30" s="555" t="s">
        <v>523</v>
      </c>
      <c r="D30" s="441" t="s">
        <v>333</v>
      </c>
      <c r="E30" s="553">
        <v>30</v>
      </c>
      <c r="F30" s="306"/>
      <c r="G30" s="575"/>
      <c r="H30" s="97"/>
      <c r="I30" s="576"/>
      <c r="J30" s="575"/>
      <c r="K30" s="25"/>
      <c r="L30" s="575"/>
      <c r="M30" s="23"/>
      <c r="N30" s="575"/>
    </row>
    <row r="31" spans="1:14" x14ac:dyDescent="0.25">
      <c r="A31" s="548" t="s">
        <v>86</v>
      </c>
      <c r="B31" s="213" t="s">
        <v>873</v>
      </c>
      <c r="C31" s="555" t="s">
        <v>244</v>
      </c>
      <c r="D31" s="441" t="s">
        <v>333</v>
      </c>
      <c r="E31" s="556">
        <v>15</v>
      </c>
      <c r="F31" s="328"/>
      <c r="G31" s="579"/>
      <c r="H31" s="97"/>
      <c r="I31" s="576"/>
      <c r="J31" s="579"/>
      <c r="K31" s="24"/>
      <c r="L31" s="579"/>
      <c r="M31" s="23"/>
      <c r="N31" s="579"/>
    </row>
    <row r="32" spans="1:14" ht="15" customHeight="1" x14ac:dyDescent="0.25">
      <c r="A32" s="548" t="s">
        <v>86</v>
      </c>
      <c r="B32" s="213" t="s">
        <v>12</v>
      </c>
      <c r="C32" s="255" t="s">
        <v>972</v>
      </c>
      <c r="D32" s="441"/>
      <c r="E32" s="534"/>
      <c r="F32" s="306"/>
      <c r="G32" s="575"/>
      <c r="H32" s="97"/>
      <c r="I32" s="576"/>
      <c r="J32" s="575"/>
      <c r="K32" s="25"/>
      <c r="L32" s="575"/>
      <c r="M32" s="23"/>
      <c r="N32" s="575"/>
    </row>
    <row r="33" spans="1:14" ht="15" customHeight="1" x14ac:dyDescent="0.25">
      <c r="A33" s="548"/>
      <c r="B33" s="213" t="s">
        <v>973</v>
      </c>
      <c r="C33" s="336" t="s">
        <v>971</v>
      </c>
      <c r="D33" s="441" t="s">
        <v>333</v>
      </c>
      <c r="E33" s="534">
        <v>25</v>
      </c>
      <c r="F33" s="306"/>
      <c r="G33" s="575"/>
      <c r="H33" s="97"/>
      <c r="I33" s="576"/>
      <c r="J33" s="575"/>
      <c r="K33" s="25"/>
      <c r="L33" s="575"/>
      <c r="M33" s="23"/>
      <c r="N33" s="575"/>
    </row>
    <row r="34" spans="1:14" ht="15" customHeight="1" x14ac:dyDescent="0.25">
      <c r="A34" s="548"/>
      <c r="B34" s="213" t="s">
        <v>974</v>
      </c>
      <c r="C34" s="336" t="s">
        <v>975</v>
      </c>
      <c r="D34" s="441"/>
      <c r="E34" s="534">
        <v>32</v>
      </c>
      <c r="F34" s="306"/>
      <c r="G34" s="575"/>
      <c r="H34" s="97"/>
      <c r="I34" s="576"/>
      <c r="J34" s="575"/>
      <c r="K34" s="25"/>
      <c r="L34" s="575"/>
      <c r="M34" s="23"/>
      <c r="N34" s="575"/>
    </row>
    <row r="35" spans="1:14" ht="15" customHeight="1" x14ac:dyDescent="0.25">
      <c r="A35" s="548" t="s">
        <v>86</v>
      </c>
      <c r="B35" s="213" t="s">
        <v>88</v>
      </c>
      <c r="C35" s="255" t="s">
        <v>874</v>
      </c>
      <c r="D35" s="441" t="s">
        <v>333</v>
      </c>
      <c r="E35" s="534">
        <v>10</v>
      </c>
      <c r="F35" s="306"/>
      <c r="G35" s="575"/>
      <c r="H35" s="97"/>
      <c r="I35" s="576"/>
      <c r="J35" s="575"/>
      <c r="K35" s="25"/>
      <c r="L35" s="575"/>
      <c r="M35" s="23"/>
      <c r="N35" s="575"/>
    </row>
    <row r="36" spans="1:14" ht="15" customHeight="1" x14ac:dyDescent="0.25">
      <c r="A36" s="548" t="s">
        <v>86</v>
      </c>
      <c r="B36" s="213" t="s">
        <v>89</v>
      </c>
      <c r="C36" s="255" t="s">
        <v>883</v>
      </c>
      <c r="D36" s="441"/>
      <c r="E36" s="534"/>
      <c r="F36" s="306"/>
      <c r="G36" s="306"/>
      <c r="H36" s="399"/>
      <c r="I36" s="550"/>
      <c r="J36" s="306"/>
      <c r="K36" s="306"/>
      <c r="L36" s="306"/>
      <c r="N36" s="306"/>
    </row>
    <row r="37" spans="1:14" x14ac:dyDescent="0.25">
      <c r="A37" s="548" t="s">
        <v>86</v>
      </c>
      <c r="B37" s="213" t="s">
        <v>875</v>
      </c>
      <c r="C37" s="557" t="s">
        <v>481</v>
      </c>
      <c r="D37" s="441" t="s">
        <v>333</v>
      </c>
      <c r="E37" s="558">
        <v>100</v>
      </c>
      <c r="G37" s="580"/>
      <c r="H37" s="97"/>
      <c r="I37" s="576"/>
      <c r="J37" s="580"/>
      <c r="K37" s="581"/>
      <c r="L37" s="580"/>
      <c r="M37" s="23"/>
      <c r="N37" s="580"/>
    </row>
    <row r="38" spans="1:14" x14ac:dyDescent="0.25">
      <c r="A38" s="548" t="s">
        <v>86</v>
      </c>
      <c r="B38" s="213" t="s">
        <v>876</v>
      </c>
      <c r="C38" s="557" t="s">
        <v>381</v>
      </c>
      <c r="D38" s="441" t="s">
        <v>333</v>
      </c>
      <c r="E38" s="534">
        <v>40</v>
      </c>
      <c r="F38" s="306"/>
      <c r="G38" s="575"/>
      <c r="H38" s="582"/>
      <c r="I38" s="576"/>
      <c r="J38" s="575"/>
      <c r="K38" s="25"/>
      <c r="L38" s="575"/>
      <c r="M38" s="23"/>
      <c r="N38" s="575"/>
    </row>
    <row r="39" spans="1:14" x14ac:dyDescent="0.25">
      <c r="A39" s="548" t="s">
        <v>86</v>
      </c>
      <c r="B39" s="213" t="s">
        <v>877</v>
      </c>
      <c r="C39" s="557" t="s">
        <v>377</v>
      </c>
      <c r="D39" s="441" t="s">
        <v>333</v>
      </c>
      <c r="E39" s="534">
        <v>60</v>
      </c>
      <c r="F39" s="306"/>
      <c r="G39" s="575"/>
      <c r="H39" s="582"/>
      <c r="I39" s="576"/>
      <c r="J39" s="575"/>
      <c r="K39" s="25"/>
      <c r="L39" s="575"/>
      <c r="M39" s="23"/>
      <c r="N39" s="575"/>
    </row>
    <row r="40" spans="1:14" ht="18" customHeight="1" x14ac:dyDescent="0.25">
      <c r="A40" s="548" t="s">
        <v>86</v>
      </c>
      <c r="B40" s="213" t="s">
        <v>878</v>
      </c>
      <c r="C40" s="336" t="s">
        <v>378</v>
      </c>
      <c r="D40" s="441" t="s">
        <v>375</v>
      </c>
      <c r="E40" s="534">
        <v>30</v>
      </c>
      <c r="F40" s="306"/>
      <c r="G40" s="575"/>
      <c r="H40" s="582"/>
      <c r="I40" s="576"/>
      <c r="J40" s="575"/>
      <c r="K40" s="25"/>
      <c r="L40" s="575"/>
      <c r="M40" s="23"/>
      <c r="N40" s="575"/>
    </row>
    <row r="41" spans="1:14" x14ac:dyDescent="0.25">
      <c r="A41" s="548" t="s">
        <v>86</v>
      </c>
      <c r="B41" s="213" t="s">
        <v>879</v>
      </c>
      <c r="C41" s="336" t="s">
        <v>379</v>
      </c>
      <c r="D41" s="552" t="s">
        <v>333</v>
      </c>
      <c r="E41" s="556">
        <v>20</v>
      </c>
      <c r="F41" s="306"/>
      <c r="G41" s="575"/>
      <c r="H41" s="582"/>
      <c r="I41" s="576"/>
      <c r="J41" s="575"/>
      <c r="K41" s="25"/>
      <c r="L41" s="575"/>
      <c r="M41" s="23"/>
      <c r="N41" s="575"/>
    </row>
    <row r="42" spans="1:14" x14ac:dyDescent="0.25">
      <c r="A42" s="548" t="s">
        <v>86</v>
      </c>
      <c r="B42" s="213" t="s">
        <v>880</v>
      </c>
      <c r="C42" s="336" t="s">
        <v>471</v>
      </c>
      <c r="D42" s="552" t="s">
        <v>333</v>
      </c>
      <c r="E42" s="556">
        <v>12</v>
      </c>
      <c r="F42" s="306"/>
      <c r="G42" s="575"/>
      <c r="H42" s="582"/>
      <c r="I42" s="576"/>
      <c r="J42" s="575"/>
      <c r="K42" s="25"/>
      <c r="L42" s="575"/>
      <c r="M42" s="23"/>
      <c r="N42" s="575"/>
    </row>
    <row r="43" spans="1:14" x14ac:dyDescent="0.25">
      <c r="A43" s="548" t="s">
        <v>86</v>
      </c>
      <c r="B43" s="213" t="s">
        <v>881</v>
      </c>
      <c r="C43" s="336" t="s">
        <v>882</v>
      </c>
      <c r="D43" s="552" t="s">
        <v>482</v>
      </c>
      <c r="E43" s="556"/>
      <c r="F43" s="519"/>
      <c r="G43" s="520"/>
      <c r="H43" s="399"/>
      <c r="I43" s="550"/>
      <c r="J43" s="520"/>
      <c r="K43" s="520"/>
      <c r="L43" s="520"/>
      <c r="N43" s="520"/>
    </row>
    <row r="44" spans="1:14" x14ac:dyDescent="0.25">
      <c r="A44" s="548" t="s">
        <v>86</v>
      </c>
      <c r="B44" s="213" t="s">
        <v>90</v>
      </c>
      <c r="C44" s="255" t="s">
        <v>616</v>
      </c>
      <c r="D44" s="552"/>
      <c r="E44" s="556"/>
      <c r="F44" s="519"/>
      <c r="G44" s="520"/>
      <c r="H44" s="399"/>
      <c r="I44" s="550"/>
      <c r="J44" s="520"/>
      <c r="K44" s="520"/>
      <c r="L44" s="520"/>
      <c r="N44" s="520"/>
    </row>
    <row r="45" spans="1:14" x14ac:dyDescent="0.25">
      <c r="A45" s="548" t="s">
        <v>86</v>
      </c>
      <c r="B45" s="213" t="s">
        <v>890</v>
      </c>
      <c r="C45" s="557" t="s">
        <v>101</v>
      </c>
      <c r="D45" s="441" t="s">
        <v>333</v>
      </c>
      <c r="E45" s="534">
        <v>50</v>
      </c>
      <c r="F45" s="549"/>
      <c r="G45" s="575"/>
      <c r="H45" s="97"/>
      <c r="I45" s="576"/>
      <c r="J45" s="575"/>
      <c r="K45" s="25"/>
      <c r="L45" s="575"/>
      <c r="M45" s="23"/>
      <c r="N45" s="575"/>
    </row>
    <row r="46" spans="1:14" x14ac:dyDescent="0.25">
      <c r="A46" s="548" t="s">
        <v>86</v>
      </c>
      <c r="B46" s="213" t="s">
        <v>891</v>
      </c>
      <c r="C46" s="557" t="s">
        <v>102</v>
      </c>
      <c r="D46" s="552" t="s">
        <v>333</v>
      </c>
      <c r="E46" s="558">
        <v>50</v>
      </c>
      <c r="G46" s="583"/>
      <c r="H46" s="97"/>
      <c r="I46" s="576"/>
      <c r="J46" s="583"/>
      <c r="K46" s="584"/>
      <c r="L46" s="583"/>
      <c r="M46" s="23"/>
      <c r="N46" s="583"/>
    </row>
    <row r="47" spans="1:14" x14ac:dyDescent="0.25">
      <c r="A47" s="548" t="s">
        <v>86</v>
      </c>
      <c r="B47" s="213" t="s">
        <v>892</v>
      </c>
      <c r="C47" s="557" t="s">
        <v>480</v>
      </c>
      <c r="D47" s="441" t="s">
        <v>333</v>
      </c>
      <c r="E47" s="534">
        <v>50</v>
      </c>
      <c r="F47" s="549"/>
      <c r="G47" s="575"/>
      <c r="H47" s="97"/>
      <c r="I47" s="576"/>
      <c r="J47" s="575"/>
      <c r="K47" s="25"/>
      <c r="L47" s="575"/>
      <c r="M47" s="23"/>
      <c r="N47" s="575"/>
    </row>
    <row r="48" spans="1:14" x14ac:dyDescent="0.25">
      <c r="A48" s="548" t="s">
        <v>86</v>
      </c>
      <c r="B48" s="213" t="s">
        <v>893</v>
      </c>
      <c r="C48" s="560" t="s">
        <v>376</v>
      </c>
      <c r="D48" s="441" t="s">
        <v>475</v>
      </c>
      <c r="E48" s="534">
        <v>35</v>
      </c>
      <c r="F48" s="549"/>
      <c r="G48" s="575"/>
      <c r="H48" s="97"/>
      <c r="I48" s="576"/>
      <c r="J48" s="575"/>
      <c r="K48" s="25"/>
      <c r="L48" s="575"/>
      <c r="M48" s="23"/>
      <c r="N48" s="575"/>
    </row>
    <row r="49" spans="1:14" x14ac:dyDescent="0.25">
      <c r="A49" s="548" t="s">
        <v>86</v>
      </c>
      <c r="B49" s="213" t="s">
        <v>894</v>
      </c>
      <c r="C49" s="557" t="s">
        <v>100</v>
      </c>
      <c r="D49" s="552" t="s">
        <v>333</v>
      </c>
      <c r="E49" s="558">
        <v>25</v>
      </c>
      <c r="G49" s="583"/>
      <c r="H49" s="97"/>
      <c r="I49" s="576"/>
      <c r="J49" s="583"/>
      <c r="K49" s="584"/>
      <c r="L49" s="583"/>
      <c r="M49" s="23"/>
      <c r="N49" s="583"/>
    </row>
    <row r="50" spans="1:14" x14ac:dyDescent="0.25">
      <c r="A50" s="548" t="s">
        <v>86</v>
      </c>
      <c r="B50" s="213" t="s">
        <v>895</v>
      </c>
      <c r="C50" s="557" t="s">
        <v>484</v>
      </c>
      <c r="D50" s="441"/>
      <c r="E50" s="534">
        <v>300</v>
      </c>
      <c r="F50" s="549"/>
      <c r="G50" s="575"/>
      <c r="H50" s="97"/>
      <c r="I50" s="576"/>
      <c r="J50" s="575"/>
      <c r="K50" s="25"/>
      <c r="L50" s="575"/>
      <c r="M50" s="23"/>
      <c r="N50" s="575"/>
    </row>
    <row r="51" spans="1:14" x14ac:dyDescent="0.25">
      <c r="A51" s="548" t="s">
        <v>86</v>
      </c>
      <c r="B51" s="213" t="s">
        <v>896</v>
      </c>
      <c r="C51" s="557" t="s">
        <v>485</v>
      </c>
      <c r="D51" s="441"/>
      <c r="E51" s="534">
        <v>90</v>
      </c>
      <c r="F51" s="549"/>
      <c r="G51" s="575"/>
      <c r="H51" s="97"/>
      <c r="I51" s="576"/>
      <c r="J51" s="575"/>
      <c r="K51" s="25"/>
      <c r="L51" s="575"/>
      <c r="M51" s="23"/>
      <c r="N51" s="575"/>
    </row>
    <row r="52" spans="1:14" x14ac:dyDescent="0.25">
      <c r="A52" s="548" t="s">
        <v>86</v>
      </c>
      <c r="B52" s="213" t="s">
        <v>897</v>
      </c>
      <c r="C52" s="557" t="s">
        <v>486</v>
      </c>
      <c r="D52" s="441"/>
      <c r="E52" s="534">
        <v>68</v>
      </c>
      <c r="F52" s="549"/>
      <c r="G52" s="575"/>
      <c r="H52" s="97"/>
      <c r="I52" s="576"/>
      <c r="J52" s="575"/>
      <c r="K52" s="25"/>
      <c r="L52" s="575"/>
      <c r="M52" s="23"/>
      <c r="N52" s="575"/>
    </row>
    <row r="53" spans="1:14" x14ac:dyDescent="0.25">
      <c r="A53" s="548" t="s">
        <v>86</v>
      </c>
      <c r="B53" s="213" t="s">
        <v>898</v>
      </c>
      <c r="C53" s="557" t="s">
        <v>483</v>
      </c>
      <c r="D53" s="441" t="s">
        <v>976</v>
      </c>
      <c r="E53" s="534">
        <v>110</v>
      </c>
      <c r="F53" s="549"/>
      <c r="G53" s="575"/>
      <c r="H53" s="97"/>
      <c r="I53" s="576"/>
      <c r="J53" s="575"/>
      <c r="K53" s="25"/>
      <c r="L53" s="575"/>
      <c r="M53" s="23"/>
      <c r="N53" s="575"/>
    </row>
    <row r="54" spans="1:14" x14ac:dyDescent="0.25">
      <c r="A54" s="548" t="s">
        <v>86</v>
      </c>
      <c r="B54" s="213" t="s">
        <v>899</v>
      </c>
      <c r="C54" s="557" t="s">
        <v>474</v>
      </c>
      <c r="D54" s="441"/>
      <c r="E54" s="534">
        <v>40</v>
      </c>
      <c r="F54" s="306"/>
      <c r="G54" s="575"/>
      <c r="H54" s="97"/>
      <c r="I54" s="576"/>
      <c r="J54" s="575"/>
      <c r="K54" s="25"/>
      <c r="L54" s="575"/>
      <c r="M54" s="23"/>
      <c r="N54" s="575"/>
    </row>
    <row r="55" spans="1:14" ht="25.5" x14ac:dyDescent="0.25">
      <c r="A55" s="548" t="s">
        <v>86</v>
      </c>
      <c r="B55" s="213" t="s">
        <v>900</v>
      </c>
      <c r="C55" s="557" t="s">
        <v>473</v>
      </c>
      <c r="D55" s="441" t="s">
        <v>478</v>
      </c>
      <c r="E55" s="534">
        <v>50</v>
      </c>
      <c r="F55" s="306"/>
      <c r="G55" s="575"/>
      <c r="H55" s="97"/>
      <c r="I55" s="576"/>
      <c r="J55" s="575"/>
      <c r="K55" s="25"/>
      <c r="L55" s="575"/>
      <c r="M55" s="23"/>
      <c r="N55" s="575"/>
    </row>
    <row r="56" spans="1:14" x14ac:dyDescent="0.25">
      <c r="A56" s="548" t="s">
        <v>86</v>
      </c>
      <c r="B56" s="213" t="s">
        <v>103</v>
      </c>
      <c r="C56" s="536" t="s">
        <v>903</v>
      </c>
      <c r="D56" s="441"/>
      <c r="E56" s="534"/>
      <c r="F56" s="306"/>
      <c r="G56" s="306"/>
      <c r="H56" s="399"/>
      <c r="I56" s="550"/>
      <c r="J56" s="306"/>
      <c r="K56" s="306"/>
      <c r="L56" s="306"/>
      <c r="N56" s="306"/>
    </row>
    <row r="57" spans="1:14" x14ac:dyDescent="0.25">
      <c r="A57" s="548" t="s">
        <v>86</v>
      </c>
      <c r="B57" s="213" t="s">
        <v>904</v>
      </c>
      <c r="C57" s="557" t="s">
        <v>382</v>
      </c>
      <c r="D57" s="552"/>
      <c r="E57" s="534">
        <v>85</v>
      </c>
      <c r="F57" s="306"/>
      <c r="G57" s="575"/>
      <c r="H57" s="97"/>
      <c r="I57" s="576"/>
      <c r="J57" s="575"/>
      <c r="K57" s="25"/>
      <c r="L57" s="575"/>
      <c r="M57" s="23"/>
      <c r="N57" s="575"/>
    </row>
    <row r="58" spans="1:14" x14ac:dyDescent="0.25">
      <c r="A58" s="548" t="s">
        <v>86</v>
      </c>
      <c r="B58" s="213" t="s">
        <v>905</v>
      </c>
      <c r="C58" s="557" t="s">
        <v>380</v>
      </c>
      <c r="D58" s="552"/>
      <c r="E58" s="534">
        <v>150</v>
      </c>
      <c r="F58" s="306"/>
      <c r="G58" s="575"/>
      <c r="H58" s="97"/>
      <c r="I58" s="576"/>
      <c r="J58" s="575"/>
      <c r="K58" s="25"/>
      <c r="L58" s="575"/>
      <c r="M58" s="23"/>
      <c r="N58" s="575"/>
    </row>
    <row r="59" spans="1:14" x14ac:dyDescent="0.25">
      <c r="A59" s="548"/>
      <c r="B59" s="213"/>
      <c r="C59" s="255"/>
      <c r="D59" s="552"/>
      <c r="E59" s="534"/>
      <c r="F59" s="306"/>
      <c r="G59" s="306"/>
      <c r="H59" s="399"/>
      <c r="I59" s="561"/>
      <c r="J59" s="306"/>
      <c r="K59" s="306"/>
      <c r="L59" s="306"/>
      <c r="N59" s="306"/>
    </row>
    <row r="60" spans="1:14" x14ac:dyDescent="0.25">
      <c r="A60" s="548" t="s">
        <v>86</v>
      </c>
      <c r="B60" s="213" t="s">
        <v>907</v>
      </c>
      <c r="C60" s="255" t="s">
        <v>906</v>
      </c>
      <c r="D60" s="552"/>
      <c r="E60" s="534"/>
      <c r="F60" s="306"/>
      <c r="G60" s="306"/>
      <c r="H60" s="399"/>
      <c r="I60" s="561"/>
      <c r="J60" s="306"/>
      <c r="K60" s="306"/>
      <c r="L60" s="306"/>
      <c r="N60" s="306"/>
    </row>
    <row r="61" spans="1:14" x14ac:dyDescent="0.25">
      <c r="A61" s="548" t="s">
        <v>86</v>
      </c>
      <c r="B61" s="562" t="s">
        <v>908</v>
      </c>
      <c r="C61" s="557" t="s">
        <v>924</v>
      </c>
      <c r="D61" s="552" t="s">
        <v>925</v>
      </c>
      <c r="E61" s="556">
        <v>60</v>
      </c>
      <c r="F61" s="306"/>
      <c r="G61" s="575"/>
      <c r="H61" s="97"/>
      <c r="I61" s="576"/>
      <c r="J61" s="575"/>
      <c r="K61" s="25"/>
      <c r="L61" s="575"/>
      <c r="M61" s="23"/>
      <c r="N61" s="575"/>
    </row>
    <row r="62" spans="1:14" x14ac:dyDescent="0.25">
      <c r="A62" s="548" t="s">
        <v>86</v>
      </c>
      <c r="B62" s="562" t="s">
        <v>909</v>
      </c>
      <c r="C62" s="254" t="s">
        <v>926</v>
      </c>
      <c r="D62" s="552" t="s">
        <v>927</v>
      </c>
      <c r="E62" s="556">
        <v>120</v>
      </c>
      <c r="F62" s="306"/>
      <c r="G62" s="575"/>
      <c r="H62" s="97"/>
      <c r="I62" s="576"/>
      <c r="J62" s="575"/>
      <c r="K62" s="25"/>
      <c r="L62" s="575"/>
      <c r="M62" s="23"/>
      <c r="N62" s="575"/>
    </row>
    <row r="63" spans="1:14" x14ac:dyDescent="0.25">
      <c r="A63" s="548" t="s">
        <v>86</v>
      </c>
      <c r="B63" s="562" t="s">
        <v>910</v>
      </c>
      <c r="C63" s="557" t="s">
        <v>923</v>
      </c>
      <c r="D63" s="552"/>
      <c r="E63" s="556">
        <v>50</v>
      </c>
      <c r="F63" s="306"/>
      <c r="G63" s="575"/>
      <c r="H63" s="97"/>
      <c r="I63" s="576"/>
      <c r="J63" s="575"/>
      <c r="K63" s="25"/>
      <c r="L63" s="575"/>
      <c r="M63" s="23"/>
      <c r="N63" s="575"/>
    </row>
    <row r="64" spans="1:14" x14ac:dyDescent="0.25">
      <c r="A64" s="548" t="s">
        <v>86</v>
      </c>
      <c r="B64" s="562" t="s">
        <v>911</v>
      </c>
      <c r="C64" s="557" t="s">
        <v>928</v>
      </c>
      <c r="D64" s="552"/>
      <c r="E64" s="556">
        <v>240</v>
      </c>
      <c r="F64" s="306"/>
      <c r="G64" s="575"/>
      <c r="H64" s="97"/>
      <c r="I64" s="576"/>
      <c r="J64" s="575"/>
      <c r="K64" s="25"/>
      <c r="L64" s="575"/>
      <c r="M64" s="23"/>
      <c r="N64" s="575"/>
    </row>
    <row r="65" spans="1:14" x14ac:dyDescent="0.25">
      <c r="A65" s="548" t="s">
        <v>86</v>
      </c>
      <c r="B65" s="562" t="s">
        <v>912</v>
      </c>
      <c r="C65" s="557" t="s">
        <v>929</v>
      </c>
      <c r="D65" s="552" t="s">
        <v>91</v>
      </c>
      <c r="E65" s="556">
        <f>12*5</f>
        <v>60</v>
      </c>
      <c r="F65" s="306"/>
      <c r="G65" s="575"/>
      <c r="H65" s="97"/>
      <c r="I65" s="576"/>
      <c r="J65" s="575"/>
      <c r="K65" s="25"/>
      <c r="L65" s="575"/>
      <c r="M65" s="23"/>
      <c r="N65" s="575"/>
    </row>
    <row r="66" spans="1:14" x14ac:dyDescent="0.25">
      <c r="A66" s="548" t="s">
        <v>86</v>
      </c>
      <c r="B66" s="562" t="s">
        <v>913</v>
      </c>
      <c r="C66" s="557" t="s">
        <v>930</v>
      </c>
      <c r="D66" s="552" t="s">
        <v>91</v>
      </c>
      <c r="E66" s="558">
        <f>15*3</f>
        <v>45</v>
      </c>
      <c r="F66" s="306"/>
      <c r="G66" s="575"/>
      <c r="H66" s="97"/>
      <c r="I66" s="576"/>
      <c r="J66" s="575"/>
      <c r="K66" s="25"/>
      <c r="L66" s="575"/>
      <c r="M66" s="23"/>
      <c r="N66" s="575"/>
    </row>
    <row r="67" spans="1:14" ht="15" x14ac:dyDescent="0.25">
      <c r="A67" s="548" t="s">
        <v>86</v>
      </c>
      <c r="B67" s="562" t="s">
        <v>914</v>
      </c>
      <c r="C67" s="557" t="s">
        <v>902</v>
      </c>
      <c r="E67" s="558">
        <v>30</v>
      </c>
      <c r="F67" s="264"/>
      <c r="G67" s="585"/>
      <c r="H67" s="97"/>
      <c r="I67" s="576"/>
      <c r="J67" s="585"/>
      <c r="K67" s="109"/>
      <c r="L67" s="585"/>
      <c r="M67" s="23"/>
      <c r="N67" s="585"/>
    </row>
    <row r="68" spans="1:14" s="244" customFormat="1" ht="12.75" x14ac:dyDescent="0.25">
      <c r="E68" s="563"/>
      <c r="H68" s="564"/>
      <c r="I68" s="565"/>
      <c r="K68" s="564"/>
      <c r="M68" s="245"/>
    </row>
    <row r="69" spans="1:14" x14ac:dyDescent="0.25">
      <c r="A69" s="548" t="s">
        <v>86</v>
      </c>
      <c r="B69" s="213" t="s">
        <v>938</v>
      </c>
      <c r="C69" s="255" t="s">
        <v>901</v>
      </c>
      <c r="D69" s="552" t="s">
        <v>374</v>
      </c>
      <c r="E69" s="114">
        <v>2000</v>
      </c>
      <c r="F69" s="306"/>
      <c r="G69" s="575"/>
      <c r="H69" s="97"/>
      <c r="I69" s="586"/>
      <c r="J69" s="575"/>
      <c r="K69" s="25"/>
      <c r="L69" s="575"/>
      <c r="M69" s="33"/>
      <c r="N69" s="575"/>
    </row>
    <row r="70" spans="1:14" x14ac:dyDescent="0.25">
      <c r="A70" s="548"/>
      <c r="B70" s="213"/>
      <c r="C70" s="255"/>
      <c r="D70" s="552"/>
      <c r="E70" s="534"/>
      <c r="F70" s="306"/>
      <c r="G70" s="306"/>
      <c r="H70" s="399"/>
      <c r="I70" s="561"/>
      <c r="J70" s="306"/>
      <c r="K70" s="306"/>
      <c r="L70" s="306"/>
      <c r="M70" s="245"/>
      <c r="N70" s="306"/>
    </row>
    <row r="71" spans="1:14" x14ac:dyDescent="0.25">
      <c r="A71" s="548" t="s">
        <v>86</v>
      </c>
      <c r="B71" s="562" t="s">
        <v>931</v>
      </c>
      <c r="C71" s="536" t="s">
        <v>988</v>
      </c>
      <c r="D71" s="552"/>
      <c r="E71" s="566">
        <v>200</v>
      </c>
      <c r="F71" s="306"/>
      <c r="G71" s="575"/>
      <c r="H71" s="587"/>
      <c r="I71" s="588"/>
      <c r="J71" s="575"/>
      <c r="K71" s="25"/>
      <c r="L71" s="575"/>
      <c r="M71" s="33"/>
      <c r="N71" s="575"/>
    </row>
    <row r="72" spans="1:14" x14ac:dyDescent="0.25">
      <c r="A72" s="548" t="s">
        <v>86</v>
      </c>
      <c r="B72" s="562" t="s">
        <v>932</v>
      </c>
      <c r="C72" s="536" t="s">
        <v>989</v>
      </c>
      <c r="D72" s="552"/>
      <c r="E72" s="566">
        <v>40</v>
      </c>
      <c r="F72" s="306"/>
      <c r="G72" s="575"/>
      <c r="H72" s="587"/>
      <c r="I72" s="588"/>
      <c r="J72" s="575"/>
      <c r="K72" s="25"/>
      <c r="L72" s="575"/>
      <c r="M72" s="23"/>
      <c r="N72" s="575"/>
    </row>
    <row r="73" spans="1:14" x14ac:dyDescent="0.25">
      <c r="B73" s="562"/>
      <c r="C73" s="555"/>
      <c r="E73" s="558"/>
      <c r="L73" s="181"/>
    </row>
    <row r="74" spans="1:14" x14ac:dyDescent="0.25">
      <c r="A74" s="548" t="s">
        <v>86</v>
      </c>
      <c r="B74" s="562" t="s">
        <v>936</v>
      </c>
      <c r="C74" s="567" t="s">
        <v>986</v>
      </c>
      <c r="E74" s="558">
        <v>3300</v>
      </c>
      <c r="G74" s="583"/>
      <c r="H74" s="587"/>
      <c r="I74" s="588"/>
      <c r="J74" s="583"/>
      <c r="K74" s="589"/>
      <c r="L74" s="583"/>
      <c r="M74" s="23"/>
      <c r="N74" s="583"/>
    </row>
    <row r="75" spans="1:14" x14ac:dyDescent="0.25">
      <c r="A75" s="548" t="s">
        <v>86</v>
      </c>
      <c r="B75" s="562" t="s">
        <v>937</v>
      </c>
      <c r="C75" s="567" t="s">
        <v>987</v>
      </c>
      <c r="E75" s="558"/>
      <c r="G75" s="583"/>
      <c r="H75" s="587"/>
      <c r="I75" s="588"/>
      <c r="J75" s="583"/>
      <c r="K75" s="589"/>
      <c r="L75" s="583"/>
      <c r="M75" s="23"/>
      <c r="N75" s="583"/>
    </row>
    <row r="76" spans="1:14" x14ac:dyDescent="0.25">
      <c r="C76" s="568"/>
      <c r="E76" s="558"/>
    </row>
    <row r="77" spans="1:14" x14ac:dyDescent="0.25">
      <c r="A77" s="277" t="s">
        <v>978</v>
      </c>
      <c r="B77" s="278"/>
      <c r="C77" s="279"/>
      <c r="D77" s="279"/>
      <c r="E77" s="279"/>
      <c r="F77" s="279"/>
      <c r="G77" s="279"/>
      <c r="H77" s="279"/>
      <c r="I77" s="279"/>
      <c r="J77" s="279"/>
      <c r="K77" s="279"/>
      <c r="L77" s="279"/>
      <c r="M77" s="279"/>
      <c r="N77" s="279"/>
    </row>
    <row r="78" spans="1:14" x14ac:dyDescent="0.25">
      <c r="C78" s="568"/>
    </row>
    <row r="79" spans="1:14" x14ac:dyDescent="0.25">
      <c r="A79" s="548" t="s">
        <v>86</v>
      </c>
      <c r="B79" s="213" t="s">
        <v>938</v>
      </c>
      <c r="C79" s="255" t="s">
        <v>901</v>
      </c>
      <c r="D79" s="552"/>
      <c r="E79" s="114">
        <v>400</v>
      </c>
      <c r="F79" s="306"/>
      <c r="G79" s="575"/>
      <c r="H79" s="97"/>
      <c r="I79" s="586"/>
      <c r="J79" s="575"/>
      <c r="K79" s="25"/>
      <c r="L79" s="575"/>
      <c r="M79" s="33"/>
      <c r="N79" s="575"/>
    </row>
    <row r="80" spans="1:14" x14ac:dyDescent="0.25">
      <c r="C80" s="568"/>
    </row>
    <row r="81" spans="1:14" x14ac:dyDescent="0.25">
      <c r="C81" s="568"/>
    </row>
    <row r="82" spans="1:14" x14ac:dyDescent="0.25">
      <c r="A82" s="286" t="s">
        <v>1009</v>
      </c>
    </row>
    <row r="84" spans="1:14" s="572" customFormat="1" x14ac:dyDescent="0.25">
      <c r="A84" s="277" t="s">
        <v>1010</v>
      </c>
      <c r="B84" s="570"/>
      <c r="C84" s="570"/>
      <c r="D84" s="570"/>
      <c r="E84" s="570"/>
      <c r="F84" s="570"/>
      <c r="G84" s="490">
        <f>+G9+L9</f>
        <v>0</v>
      </c>
      <c r="H84" s="571"/>
      <c r="I84" s="571"/>
      <c r="J84" s="571"/>
      <c r="K84" s="571"/>
      <c r="L84" s="571"/>
      <c r="M84" s="571"/>
      <c r="N84" s="571"/>
    </row>
    <row r="85" spans="1:14" x14ac:dyDescent="0.25">
      <c r="G85" s="573"/>
    </row>
    <row r="86" spans="1:14" x14ac:dyDescent="0.25">
      <c r="A86" s="277" t="s">
        <v>1011</v>
      </c>
      <c r="B86" s="570"/>
      <c r="C86" s="570"/>
      <c r="D86" s="570"/>
      <c r="E86" s="570"/>
      <c r="F86" s="570"/>
      <c r="G86" s="490">
        <f>+G11+L11</f>
        <v>0</v>
      </c>
    </row>
    <row r="103" spans="2:2" x14ac:dyDescent="0.25">
      <c r="B103" s="574"/>
    </row>
    <row r="104" spans="2:2" x14ac:dyDescent="0.25">
      <c r="B104" s="574"/>
    </row>
    <row r="105" spans="2:2" x14ac:dyDescent="0.25">
      <c r="B105" s="574"/>
    </row>
    <row r="106" spans="2:2" x14ac:dyDescent="0.25">
      <c r="B106" s="574"/>
    </row>
    <row r="107" spans="2:2" x14ac:dyDescent="0.25">
      <c r="B107" s="574"/>
    </row>
    <row r="108" spans="2:2" x14ac:dyDescent="0.25">
      <c r="B108" s="574"/>
    </row>
  </sheetData>
  <sheetProtection algorithmName="SHA-512" hashValue="3Jesd4yrESuN5fa/mK5K5pfwX3HB3W/mpP2NGr87Ycpy8Qd/9EJ0eNhuj9VmCP33+HrAEGOzFLSz6JBhe9c08g==" saltValue="nq0C16NeLVy6PzzcmpdmgA==" spinCount="100000" sheet="1" objects="1" scenarios="1" insertRows="0" selectLockedCells="1"/>
  <sortState xmlns:xlrd2="http://schemas.microsoft.com/office/spreadsheetml/2017/richdata2" ref="B85:B95">
    <sortCondition ref="B85:B95"/>
  </sortState>
  <phoneticPr fontId="6" type="noConversion"/>
  <pageMargins left="0.7" right="0.7" top="0.75" bottom="0.75" header="0.3" footer="0.3"/>
  <pageSetup paperSize="8" scale="85" fitToWidth="0" fitToHeight="0" orientation="landscape" horizontalDpi="4294967293" r:id="rId1"/>
  <headerFooter>
    <oddHeader>&amp;C&amp;"Arial Narrow,Običajno"&amp;10&amp;F - &amp;A</oddHeader>
    <oddFooter>&amp;C&amp;"Arial Narrow,Običajno"&amp;10Stran &amp;P od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77"/>
  <sheetViews>
    <sheetView view="pageLayout" topLeftCell="A4" zoomScale="80" zoomScaleNormal="100" zoomScalePageLayoutView="80" workbookViewId="0">
      <selection activeCell="P24" sqref="P24"/>
    </sheetView>
  </sheetViews>
  <sheetFormatPr defaultColWidth="9.140625" defaultRowHeight="16.5" x14ac:dyDescent="0.3"/>
  <cols>
    <col min="1" max="1" width="9.28515625" style="21" customWidth="1"/>
    <col min="2" max="2" width="47.7109375" style="21" customWidth="1"/>
    <col min="3" max="13" width="8.28515625" style="42" customWidth="1"/>
    <col min="14" max="14" width="10.5703125" style="46" customWidth="1"/>
    <col min="15" max="16" width="10.5703125" style="21" customWidth="1"/>
    <col min="17" max="16384" width="9.140625" style="21"/>
  </cols>
  <sheetData>
    <row r="1" spans="1:16" ht="20.25" x14ac:dyDescent="0.3">
      <c r="A1" s="5"/>
      <c r="B1" s="11" t="s">
        <v>14</v>
      </c>
      <c r="C1" s="39"/>
      <c r="D1" s="39"/>
      <c r="E1" s="40"/>
      <c r="F1" s="40"/>
      <c r="G1" s="34"/>
      <c r="H1" s="41"/>
    </row>
    <row r="2" spans="1:16" x14ac:dyDescent="0.3">
      <c r="A2" s="5"/>
      <c r="B2" s="2" t="s">
        <v>13</v>
      </c>
      <c r="C2" s="39"/>
      <c r="D2" s="39"/>
      <c r="E2" s="40"/>
      <c r="F2" s="40"/>
      <c r="G2" s="34"/>
      <c r="H2" s="43"/>
    </row>
    <row r="3" spans="1:16" x14ac:dyDescent="0.3">
      <c r="A3" s="5"/>
      <c r="B3" s="3" t="s">
        <v>15</v>
      </c>
      <c r="C3" s="39"/>
      <c r="D3" s="39"/>
      <c r="E3" s="40"/>
      <c r="F3" s="40"/>
      <c r="G3" s="34"/>
      <c r="H3" s="44"/>
      <c r="N3" s="21"/>
      <c r="P3" s="8"/>
    </row>
    <row r="4" spans="1:16" x14ac:dyDescent="0.3">
      <c r="A4" s="5"/>
      <c r="B4" s="3"/>
      <c r="C4" s="39"/>
      <c r="D4" s="39"/>
      <c r="E4" s="40"/>
      <c r="F4" s="40"/>
      <c r="G4" s="34"/>
      <c r="H4" s="44"/>
      <c r="P4" s="8"/>
    </row>
    <row r="5" spans="1:16" x14ac:dyDescent="0.3">
      <c r="A5" s="157"/>
      <c r="B5" s="123" t="s">
        <v>977</v>
      </c>
      <c r="C5" s="164" t="s">
        <v>985</v>
      </c>
      <c r="D5" s="158"/>
      <c r="E5" s="159"/>
      <c r="F5" s="159"/>
      <c r="G5" s="160"/>
      <c r="H5" s="161"/>
      <c r="I5" s="162"/>
      <c r="J5" s="162"/>
      <c r="K5" s="162"/>
      <c r="L5" s="162"/>
      <c r="M5" s="162"/>
      <c r="N5" s="163"/>
      <c r="P5" s="8"/>
    </row>
    <row r="6" spans="1:16" x14ac:dyDescent="0.3">
      <c r="A6" s="5"/>
      <c r="B6" s="3"/>
      <c r="C6" s="39"/>
      <c r="D6" s="39"/>
      <c r="E6" s="40"/>
      <c r="F6" s="40"/>
      <c r="G6" s="34"/>
      <c r="H6" s="44"/>
    </row>
    <row r="7" spans="1:16" x14ac:dyDescent="0.3">
      <c r="A7" s="57"/>
      <c r="B7" s="58" t="s">
        <v>984</v>
      </c>
      <c r="C7" s="79" t="s">
        <v>1</v>
      </c>
      <c r="D7" s="67" t="s">
        <v>1</v>
      </c>
      <c r="E7" s="60" t="s">
        <v>959</v>
      </c>
      <c r="F7" s="60" t="s">
        <v>4</v>
      </c>
      <c r="G7" s="68" t="s">
        <v>5</v>
      </c>
      <c r="H7" s="62" t="s">
        <v>63</v>
      </c>
      <c r="I7" s="69" t="s">
        <v>73</v>
      </c>
      <c r="J7" s="69" t="s">
        <v>79</v>
      </c>
      <c r="K7" s="69" t="s">
        <v>82</v>
      </c>
      <c r="L7" s="69" t="s">
        <v>84</v>
      </c>
      <c r="M7" s="69" t="s">
        <v>104</v>
      </c>
      <c r="N7" s="64"/>
    </row>
    <row r="8" spans="1:16" x14ac:dyDescent="0.3">
      <c r="A8" s="5"/>
      <c r="B8" s="3"/>
      <c r="C8" s="39"/>
      <c r="D8" s="39"/>
      <c r="E8" s="45"/>
      <c r="F8" s="45"/>
      <c r="G8" s="34"/>
      <c r="H8" s="45"/>
    </row>
    <row r="9" spans="1:16" x14ac:dyDescent="0.3">
      <c r="A9" s="66"/>
      <c r="B9" s="15" t="s">
        <v>629</v>
      </c>
      <c r="C9" s="67" t="s">
        <v>20</v>
      </c>
      <c r="D9" s="67" t="s">
        <v>157</v>
      </c>
      <c r="E9" s="60" t="s">
        <v>130</v>
      </c>
      <c r="F9" s="60" t="s">
        <v>41</v>
      </c>
      <c r="G9" s="68" t="s">
        <v>59</v>
      </c>
      <c r="H9" s="60" t="s">
        <v>31</v>
      </c>
      <c r="I9" s="69" t="s">
        <v>24</v>
      </c>
      <c r="J9" s="69" t="s">
        <v>51</v>
      </c>
      <c r="K9" s="69" t="s">
        <v>125</v>
      </c>
      <c r="L9" s="69" t="s">
        <v>83</v>
      </c>
      <c r="M9" s="69" t="s">
        <v>86</v>
      </c>
      <c r="N9" s="118" t="s">
        <v>627</v>
      </c>
    </row>
    <row r="10" spans="1:16" s="18" customFormat="1" x14ac:dyDescent="0.3">
      <c r="A10" s="16"/>
      <c r="B10" s="9" t="s">
        <v>50</v>
      </c>
      <c r="C10" s="48">
        <f>+'I. MRC'!D9-'I. MRC'!D107</f>
        <v>938</v>
      </c>
      <c r="D10" s="49">
        <f>+'I. MRC'!D77</f>
        <v>796</v>
      </c>
      <c r="E10" s="50">
        <f>+'II. IBKMG'!D11</f>
        <v>649</v>
      </c>
      <c r="F10" s="50">
        <f>+'III. IF'!D11</f>
        <v>250</v>
      </c>
      <c r="G10" s="50">
        <f>+'IV. IPAFI'!D11</f>
        <v>870</v>
      </c>
      <c r="H10" s="50">
        <f>+'V. IBF'!D11</f>
        <v>170</v>
      </c>
      <c r="I10" s="51">
        <f>+'VI. IFET'!D11+'VI. IFET'!D18</f>
        <v>336</v>
      </c>
      <c r="J10" s="52">
        <v>0</v>
      </c>
      <c r="K10" s="52" t="s">
        <v>613</v>
      </c>
      <c r="L10" s="52">
        <v>0</v>
      </c>
      <c r="M10" s="52">
        <v>0</v>
      </c>
      <c r="N10" s="53">
        <f>SUM(C10:M10)</f>
        <v>4009</v>
      </c>
    </row>
    <row r="11" spans="1:16" x14ac:dyDescent="0.3">
      <c r="B11" s="21" t="s">
        <v>619</v>
      </c>
      <c r="C11" s="54">
        <v>0</v>
      </c>
      <c r="D11" s="54">
        <v>0</v>
      </c>
      <c r="E11" s="55">
        <f>+'II. IBKMG'!D54</f>
        <v>100</v>
      </c>
      <c r="F11" s="55">
        <f>+'III. IF'!D35</f>
        <v>190</v>
      </c>
      <c r="G11" s="54">
        <f>+'IV. IPAFI'!D80</f>
        <v>100</v>
      </c>
      <c r="H11" s="55">
        <f>+'V. IBF'!D28</f>
        <v>118</v>
      </c>
      <c r="I11" s="55">
        <f>+'VI. IFET'!D35</f>
        <v>120</v>
      </c>
      <c r="J11" s="55">
        <f>+'VII. SPI'!D10+'VII. SPI'!D14+'VII. SPI'!D20</f>
        <v>1290</v>
      </c>
      <c r="K11" s="55">
        <f>+'VIII. IBMI'!D10</f>
        <v>68</v>
      </c>
      <c r="L11" s="55">
        <f>+'IX. CUKV'!D10+'IX. CUKV'!D21</f>
        <v>667</v>
      </c>
      <c r="M11" s="55">
        <v>0</v>
      </c>
      <c r="N11" s="53">
        <f t="shared" ref="N11:N14" si="0">SUM(C11:M11)</f>
        <v>2653</v>
      </c>
    </row>
    <row r="12" spans="1:16" x14ac:dyDescent="0.3">
      <c r="B12" s="21" t="s">
        <v>271</v>
      </c>
      <c r="C12" s="54">
        <v>0</v>
      </c>
      <c r="D12" s="55">
        <f>+'I. MRC'!D91</f>
        <v>44</v>
      </c>
      <c r="E12" s="55">
        <f>+'II. IBKMG'!D57</f>
        <v>367</v>
      </c>
      <c r="F12" s="55">
        <f>+'III. IF'!D40</f>
        <v>216</v>
      </c>
      <c r="G12" s="55">
        <f>+'IV. IPAFI'!D83</f>
        <v>557</v>
      </c>
      <c r="H12" s="55">
        <f>+'V. IBF'!D33</f>
        <v>151</v>
      </c>
      <c r="I12" s="55">
        <f>+'VI. IFET'!D40</f>
        <v>156</v>
      </c>
      <c r="J12" s="54">
        <v>0</v>
      </c>
      <c r="K12" s="55">
        <f>+'VIII. IBMI'!D11</f>
        <v>12</v>
      </c>
      <c r="L12" s="55">
        <f>+'IX. CUKV'!D49</f>
        <v>87</v>
      </c>
      <c r="M12" s="55">
        <v>0</v>
      </c>
      <c r="N12" s="53">
        <f t="shared" si="0"/>
        <v>1590</v>
      </c>
    </row>
    <row r="13" spans="1:16" x14ac:dyDescent="0.3">
      <c r="B13" s="21" t="s">
        <v>314</v>
      </c>
      <c r="C13" s="55">
        <f>+'I. MRC'!D107</f>
        <v>50</v>
      </c>
      <c r="D13" s="55">
        <f>+'I. MRC'!D102</f>
        <v>20</v>
      </c>
      <c r="E13" s="55">
        <f>+'II. IBKMG'!D68</f>
        <v>0</v>
      </c>
      <c r="F13" s="55">
        <f>+'III. IF'!D51</f>
        <v>75</v>
      </c>
      <c r="G13" s="55">
        <f>+'IV. IPAFI'!D94</f>
        <v>202</v>
      </c>
      <c r="H13" s="55">
        <f>+'V. IBF'!D44</f>
        <v>47</v>
      </c>
      <c r="I13" s="55">
        <f>+'VI. IFET'!D51</f>
        <v>42</v>
      </c>
      <c r="J13" s="55">
        <f>+'VII. SPI'!D27</f>
        <v>80</v>
      </c>
      <c r="K13" s="54">
        <v>0</v>
      </c>
      <c r="L13" s="55">
        <f>+'IX. CUKV'!D60</f>
        <v>31</v>
      </c>
      <c r="M13" s="55">
        <v>0</v>
      </c>
      <c r="N13" s="53">
        <f t="shared" si="0"/>
        <v>547</v>
      </c>
    </row>
    <row r="14" spans="1:16" s="8" customFormat="1" x14ac:dyDescent="0.3">
      <c r="A14" s="70"/>
      <c r="B14" s="70" t="s">
        <v>628</v>
      </c>
      <c r="C14" s="71">
        <f t="shared" ref="C14:L14" si="1">SUM(C10:C13)</f>
        <v>988</v>
      </c>
      <c r="D14" s="71">
        <f t="shared" si="1"/>
        <v>860</v>
      </c>
      <c r="E14" s="71">
        <f t="shared" si="1"/>
        <v>1116</v>
      </c>
      <c r="F14" s="71">
        <f t="shared" si="1"/>
        <v>731</v>
      </c>
      <c r="G14" s="71">
        <f t="shared" si="1"/>
        <v>1729</v>
      </c>
      <c r="H14" s="71">
        <f t="shared" si="1"/>
        <v>486</v>
      </c>
      <c r="I14" s="71">
        <f t="shared" si="1"/>
        <v>654</v>
      </c>
      <c r="J14" s="71">
        <f t="shared" si="1"/>
        <v>1370</v>
      </c>
      <c r="K14" s="71">
        <f t="shared" si="1"/>
        <v>80</v>
      </c>
      <c r="L14" s="71">
        <f t="shared" si="1"/>
        <v>785</v>
      </c>
      <c r="M14" s="71">
        <v>0</v>
      </c>
      <c r="N14" s="71">
        <f t="shared" si="0"/>
        <v>8799</v>
      </c>
      <c r="O14" s="56"/>
    </row>
    <row r="15" spans="1:16" x14ac:dyDescent="0.3">
      <c r="B15" s="8" t="s">
        <v>616</v>
      </c>
    </row>
    <row r="16" spans="1:16" x14ac:dyDescent="0.3">
      <c r="B16" s="38" t="s">
        <v>620</v>
      </c>
      <c r="M16" s="119">
        <f>+'X. SSTP'!E9-'X. SSTP'!E69</f>
        <v>2565</v>
      </c>
      <c r="N16" s="120"/>
    </row>
    <row r="17" spans="1:16" x14ac:dyDescent="0.3">
      <c r="B17" s="38" t="s">
        <v>617</v>
      </c>
      <c r="C17" s="74">
        <v>148</v>
      </c>
      <c r="D17" s="74">
        <v>134</v>
      </c>
      <c r="E17" s="74">
        <v>166</v>
      </c>
      <c r="F17" s="74">
        <v>112</v>
      </c>
      <c r="G17" s="74">
        <v>273</v>
      </c>
      <c r="H17" s="74">
        <f>+H14*0.25</f>
        <v>121.5</v>
      </c>
      <c r="I17" s="74">
        <v>98</v>
      </c>
      <c r="J17" s="74">
        <f>+J14*0.15</f>
        <v>205.5</v>
      </c>
      <c r="K17" s="74">
        <f>+K14*0.15</f>
        <v>12</v>
      </c>
      <c r="L17" s="74">
        <v>117</v>
      </c>
      <c r="M17" s="119">
        <f>+'X. SSTP'!E69</f>
        <v>2000</v>
      </c>
      <c r="N17" s="120"/>
    </row>
    <row r="18" spans="1:16" x14ac:dyDescent="0.3">
      <c r="B18" s="38" t="s">
        <v>980</v>
      </c>
      <c r="M18" s="121">
        <f>110*30</f>
        <v>3300</v>
      </c>
      <c r="N18" s="120"/>
    </row>
    <row r="19" spans="1:16" x14ac:dyDescent="0.3">
      <c r="A19" s="72"/>
      <c r="B19" s="70" t="s">
        <v>939</v>
      </c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73"/>
      <c r="N19" s="71">
        <f>+N14+M16+M17</f>
        <v>13364</v>
      </c>
      <c r="P19" s="130"/>
    </row>
    <row r="20" spans="1:16" ht="21.75" customHeight="1" x14ac:dyDescent="0.3">
      <c r="A20" s="72"/>
      <c r="B20" s="70" t="s">
        <v>1030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73"/>
      <c r="N20" s="71">
        <f>+N19+M18</f>
        <v>16664</v>
      </c>
    </row>
    <row r="21" spans="1:16" s="8" customFormat="1" x14ac:dyDescent="0.3">
      <c r="C21" s="47"/>
      <c r="D21" s="47"/>
      <c r="E21" s="47"/>
      <c r="F21" s="47"/>
      <c r="G21" s="47"/>
      <c r="H21" s="47"/>
      <c r="I21" s="47"/>
      <c r="J21" s="47"/>
      <c r="K21" s="47"/>
      <c r="L21" s="47"/>
      <c r="N21" s="65"/>
    </row>
    <row r="22" spans="1:16" s="8" customFormat="1" x14ac:dyDescent="0.3">
      <c r="A22" s="122"/>
      <c r="B22" s="123" t="s">
        <v>978</v>
      </c>
      <c r="C22" s="164" t="s">
        <v>985</v>
      </c>
      <c r="D22" s="124"/>
      <c r="E22" s="124"/>
      <c r="F22" s="124"/>
      <c r="G22" s="124"/>
      <c r="H22" s="124"/>
      <c r="I22" s="124"/>
      <c r="J22" s="124"/>
      <c r="K22" s="124"/>
      <c r="L22" s="124"/>
      <c r="M22" s="122"/>
      <c r="N22" s="125"/>
    </row>
    <row r="23" spans="1:16" s="8" customFormat="1" x14ac:dyDescent="0.3">
      <c r="C23" s="47"/>
      <c r="D23" s="47"/>
      <c r="E23" s="47"/>
      <c r="F23" s="47"/>
      <c r="G23" s="47"/>
      <c r="H23" s="47"/>
      <c r="I23" s="47"/>
      <c r="J23" s="47"/>
      <c r="K23" s="47"/>
      <c r="L23" s="47"/>
      <c r="N23" s="65"/>
    </row>
    <row r="24" spans="1:16" s="8" customFormat="1" x14ac:dyDescent="0.3">
      <c r="A24" s="66"/>
      <c r="B24" s="58" t="s">
        <v>984</v>
      </c>
      <c r="C24" s="79" t="s">
        <v>1</v>
      </c>
      <c r="D24" s="67" t="s">
        <v>1</v>
      </c>
      <c r="E24" s="60" t="s">
        <v>959</v>
      </c>
      <c r="F24" s="60" t="s">
        <v>4</v>
      </c>
      <c r="G24" s="68" t="s">
        <v>5</v>
      </c>
      <c r="H24" s="62" t="s">
        <v>63</v>
      </c>
      <c r="I24" s="69" t="s">
        <v>73</v>
      </c>
      <c r="J24" s="69" t="s">
        <v>79</v>
      </c>
      <c r="K24" s="69" t="s">
        <v>82</v>
      </c>
      <c r="L24" s="69" t="s">
        <v>84</v>
      </c>
      <c r="M24" s="69" t="s">
        <v>104</v>
      </c>
      <c r="N24" s="64"/>
    </row>
    <row r="25" spans="1:16" s="8" customFormat="1" x14ac:dyDescent="0.3">
      <c r="A25" s="5"/>
      <c r="B25" s="3"/>
      <c r="C25" s="39"/>
      <c r="D25" s="39"/>
      <c r="E25" s="45"/>
      <c r="F25" s="45"/>
      <c r="G25" s="34"/>
      <c r="H25" s="45"/>
      <c r="I25" s="42"/>
      <c r="J25" s="42"/>
      <c r="K25" s="42"/>
      <c r="L25" s="42"/>
      <c r="M25" s="42"/>
      <c r="N25" s="46"/>
    </row>
    <row r="26" spans="1:16" s="8" customFormat="1" x14ac:dyDescent="0.3">
      <c r="A26" s="66"/>
      <c r="B26" s="15" t="s">
        <v>629</v>
      </c>
      <c r="C26" s="67" t="s">
        <v>20</v>
      </c>
      <c r="D26" s="67" t="s">
        <v>157</v>
      </c>
      <c r="E26" s="60" t="s">
        <v>130</v>
      </c>
      <c r="F26" s="60" t="s">
        <v>41</v>
      </c>
      <c r="G26" s="68" t="s">
        <v>59</v>
      </c>
      <c r="H26" s="60" t="s">
        <v>31</v>
      </c>
      <c r="I26" s="69" t="s">
        <v>24</v>
      </c>
      <c r="J26" s="69" t="s">
        <v>51</v>
      </c>
      <c r="K26" s="69" t="s">
        <v>125</v>
      </c>
      <c r="L26" s="69" t="s">
        <v>83</v>
      </c>
      <c r="M26" s="69" t="s">
        <v>86</v>
      </c>
      <c r="N26" s="118" t="s">
        <v>627</v>
      </c>
    </row>
    <row r="27" spans="1:16" s="8" customFormat="1" x14ac:dyDescent="0.3">
      <c r="A27" s="16"/>
      <c r="B27" s="16" t="s">
        <v>50</v>
      </c>
      <c r="C27" s="48">
        <f>+'I. MRC'!D112</f>
        <v>520</v>
      </c>
      <c r="D27" s="49"/>
      <c r="E27" s="50"/>
      <c r="F27" s="50"/>
      <c r="G27" s="50"/>
      <c r="H27" s="50"/>
      <c r="I27" s="51"/>
      <c r="J27" s="52"/>
      <c r="K27" s="52"/>
      <c r="L27" s="52"/>
      <c r="M27" s="52"/>
      <c r="N27" s="53">
        <f>SUM(C27:M27)</f>
        <v>520</v>
      </c>
    </row>
    <row r="28" spans="1:16" s="8" customFormat="1" x14ac:dyDescent="0.3">
      <c r="A28" s="21"/>
      <c r="B28" s="8" t="s">
        <v>619</v>
      </c>
      <c r="C28" s="54"/>
      <c r="D28" s="54"/>
      <c r="E28" s="55"/>
      <c r="F28" s="55"/>
      <c r="G28" s="54"/>
      <c r="H28" s="55"/>
      <c r="I28" s="55"/>
      <c r="J28" s="55">
        <f>+'VII. SPI'!D33+'VII. SPI'!D36+'VII. SPI'!D43</f>
        <v>520</v>
      </c>
      <c r="K28" s="55"/>
      <c r="L28" s="55"/>
      <c r="M28" s="55"/>
      <c r="N28" s="53">
        <f>SUM(C28:M28)</f>
        <v>520</v>
      </c>
    </row>
    <row r="29" spans="1:16" s="8" customFormat="1" x14ac:dyDescent="0.3">
      <c r="A29" s="21"/>
      <c r="B29" s="8" t="s">
        <v>271</v>
      </c>
      <c r="C29" s="54"/>
      <c r="D29" s="55"/>
      <c r="E29" s="55"/>
      <c r="F29" s="55"/>
      <c r="G29" s="55"/>
      <c r="H29" s="55"/>
      <c r="I29" s="55"/>
      <c r="J29" s="54"/>
      <c r="K29" s="55"/>
      <c r="L29" s="55"/>
      <c r="M29" s="55"/>
      <c r="N29" s="53">
        <f t="shared" ref="N29:N30" si="2">SUM(C29:M29)</f>
        <v>0</v>
      </c>
    </row>
    <row r="30" spans="1:16" s="8" customFormat="1" x14ac:dyDescent="0.3">
      <c r="A30" s="21"/>
      <c r="B30" s="8" t="s">
        <v>314</v>
      </c>
      <c r="C30" s="55"/>
      <c r="D30" s="55"/>
      <c r="E30" s="55"/>
      <c r="F30" s="55"/>
      <c r="G30" s="55"/>
      <c r="H30" s="55"/>
      <c r="I30" s="55"/>
      <c r="J30" s="55">
        <f>+'VII. SPI'!D47</f>
        <v>125</v>
      </c>
      <c r="K30" s="54"/>
      <c r="L30" s="55"/>
      <c r="M30" s="55"/>
      <c r="N30" s="53">
        <f t="shared" si="2"/>
        <v>125</v>
      </c>
    </row>
    <row r="31" spans="1:16" s="8" customFormat="1" x14ac:dyDescent="0.3">
      <c r="A31" s="70"/>
      <c r="B31" s="70" t="s">
        <v>628</v>
      </c>
      <c r="C31" s="71">
        <f t="shared" ref="C31:L31" si="3">SUM(C27:C30)</f>
        <v>520</v>
      </c>
      <c r="D31" s="71">
        <f t="shared" si="3"/>
        <v>0</v>
      </c>
      <c r="E31" s="71">
        <f t="shared" si="3"/>
        <v>0</v>
      </c>
      <c r="F31" s="71">
        <f t="shared" si="3"/>
        <v>0</v>
      </c>
      <c r="G31" s="71">
        <f t="shared" si="3"/>
        <v>0</v>
      </c>
      <c r="H31" s="71">
        <f t="shared" si="3"/>
        <v>0</v>
      </c>
      <c r="I31" s="71">
        <f t="shared" si="3"/>
        <v>0</v>
      </c>
      <c r="J31" s="71">
        <f t="shared" si="3"/>
        <v>645</v>
      </c>
      <c r="K31" s="71">
        <f t="shared" si="3"/>
        <v>0</v>
      </c>
      <c r="L31" s="71">
        <f t="shared" si="3"/>
        <v>0</v>
      </c>
      <c r="M31" s="71">
        <v>0</v>
      </c>
      <c r="N31" s="71">
        <f>SUM(N27:N30)</f>
        <v>1165</v>
      </c>
    </row>
    <row r="32" spans="1:16" s="8" customFormat="1" x14ac:dyDescent="0.3">
      <c r="A32" s="21"/>
      <c r="B32" s="8" t="s">
        <v>616</v>
      </c>
      <c r="C32" s="54"/>
      <c r="D32" s="54"/>
      <c r="E32" s="54"/>
      <c r="F32" s="54"/>
      <c r="G32" s="54"/>
      <c r="H32" s="54"/>
      <c r="I32" s="54"/>
      <c r="J32" s="54"/>
      <c r="K32" s="54"/>
      <c r="L32" s="54"/>
      <c r="M32" s="54"/>
      <c r="N32" s="53">
        <f>SUM(C32:M32)</f>
        <v>0</v>
      </c>
    </row>
    <row r="33" spans="1:16" s="8" customFormat="1" x14ac:dyDescent="0.3">
      <c r="A33" s="21"/>
      <c r="B33" s="38" t="s">
        <v>620</v>
      </c>
      <c r="C33" s="54"/>
      <c r="D33" s="54"/>
      <c r="E33" s="54"/>
      <c r="F33" s="54"/>
      <c r="G33" s="54"/>
      <c r="H33" s="54"/>
      <c r="I33" s="54"/>
      <c r="J33" s="54"/>
      <c r="K33" s="54"/>
      <c r="L33" s="54"/>
      <c r="M33" s="119"/>
      <c r="N33" s="53">
        <f>SUM(C33:M33)</f>
        <v>0</v>
      </c>
    </row>
    <row r="34" spans="1:16" x14ac:dyDescent="0.3">
      <c r="B34" s="38" t="s">
        <v>617</v>
      </c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119">
        <v>200</v>
      </c>
      <c r="N34" s="53">
        <f>SUM(C34:M34)</f>
        <v>200</v>
      </c>
    </row>
    <row r="35" spans="1:16" x14ac:dyDescent="0.3">
      <c r="B35" s="38" t="s">
        <v>980</v>
      </c>
      <c r="C35" s="54"/>
      <c r="D35" s="54"/>
      <c r="E35" s="54"/>
      <c r="F35" s="54"/>
      <c r="G35" s="54"/>
      <c r="H35" s="54"/>
      <c r="I35" s="54"/>
      <c r="J35" s="54"/>
      <c r="K35" s="54"/>
      <c r="L35" s="54"/>
      <c r="M35" s="121"/>
      <c r="N35" s="53">
        <f>SUM(C35:M35)</f>
        <v>0</v>
      </c>
    </row>
    <row r="36" spans="1:16" x14ac:dyDescent="0.3">
      <c r="A36" s="72"/>
      <c r="B36" s="70" t="s">
        <v>939</v>
      </c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73"/>
      <c r="N36" s="71">
        <f>+N31+M34</f>
        <v>1365</v>
      </c>
      <c r="P36" s="130"/>
    </row>
    <row r="37" spans="1:16" x14ac:dyDescent="0.3">
      <c r="A37" s="72"/>
      <c r="B37" s="70" t="s">
        <v>1029</v>
      </c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73"/>
      <c r="N37" s="71">
        <f>+N36+M35</f>
        <v>1365</v>
      </c>
      <c r="P37" s="130"/>
    </row>
    <row r="38" spans="1:16" s="18" customFormat="1" x14ac:dyDescent="0.3">
      <c r="B38" s="127"/>
      <c r="C38" s="128"/>
      <c r="D38" s="128"/>
      <c r="E38" s="128"/>
      <c r="F38" s="128"/>
      <c r="G38" s="128"/>
      <c r="H38" s="128"/>
      <c r="I38" s="128"/>
      <c r="J38" s="128"/>
      <c r="K38" s="128"/>
      <c r="L38" s="128"/>
      <c r="M38" s="129"/>
      <c r="N38" s="53"/>
      <c r="P38" s="131"/>
    </row>
    <row r="39" spans="1:16" s="18" customFormat="1" x14ac:dyDescent="0.3">
      <c r="A39" s="122"/>
      <c r="B39" s="122" t="s">
        <v>979</v>
      </c>
      <c r="C39" s="125">
        <f>+C14+C31</f>
        <v>1508</v>
      </c>
      <c r="D39" s="125">
        <f t="shared" ref="D39:L39" si="4">+D14+D31</f>
        <v>860</v>
      </c>
      <c r="E39" s="125">
        <f t="shared" si="4"/>
        <v>1116</v>
      </c>
      <c r="F39" s="125">
        <f t="shared" si="4"/>
        <v>731</v>
      </c>
      <c r="G39" s="125">
        <f t="shared" si="4"/>
        <v>1729</v>
      </c>
      <c r="H39" s="125">
        <f t="shared" si="4"/>
        <v>486</v>
      </c>
      <c r="I39" s="125">
        <f t="shared" si="4"/>
        <v>654</v>
      </c>
      <c r="J39" s="125">
        <f t="shared" si="4"/>
        <v>2015</v>
      </c>
      <c r="K39" s="125">
        <f t="shared" si="4"/>
        <v>80</v>
      </c>
      <c r="L39" s="125">
        <f t="shared" si="4"/>
        <v>785</v>
      </c>
      <c r="M39" s="125">
        <f>+M16+M17+M33+M34</f>
        <v>4765</v>
      </c>
      <c r="N39" s="125">
        <f>SUM(C39:M39)</f>
        <v>14729</v>
      </c>
      <c r="P39" s="131"/>
    </row>
    <row r="40" spans="1:16" s="18" customFormat="1" x14ac:dyDescent="0.3">
      <c r="B40" s="127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9"/>
      <c r="P40" s="131"/>
    </row>
    <row r="41" spans="1:16" s="18" customFormat="1" x14ac:dyDescent="0.3">
      <c r="B41" s="127"/>
      <c r="C41" s="128"/>
      <c r="D41" s="128"/>
      <c r="E41" s="128"/>
      <c r="F41" s="128"/>
      <c r="G41" s="128"/>
      <c r="H41" s="128"/>
      <c r="I41" s="128"/>
      <c r="J41" s="128"/>
      <c r="K41" s="128"/>
      <c r="L41" s="128"/>
      <c r="M41" s="129"/>
      <c r="P41" s="131"/>
    </row>
    <row r="42" spans="1:16" s="18" customFormat="1" x14ac:dyDescent="0.3">
      <c r="B42" s="127"/>
      <c r="C42" s="128"/>
      <c r="D42" s="128"/>
      <c r="E42" s="128"/>
      <c r="F42" s="128"/>
      <c r="G42" s="128"/>
      <c r="H42" s="128"/>
      <c r="I42" s="128"/>
      <c r="J42" s="128"/>
      <c r="K42" s="128"/>
      <c r="L42" s="128"/>
      <c r="M42" s="129"/>
      <c r="N42" s="53"/>
    </row>
    <row r="43" spans="1:16" s="18" customFormat="1" x14ac:dyDescent="0.3">
      <c r="B43" s="126"/>
      <c r="C43" s="128"/>
      <c r="D43" s="128"/>
      <c r="E43" s="128"/>
      <c r="F43" s="128"/>
      <c r="G43" s="128"/>
      <c r="H43" s="128"/>
      <c r="I43" s="128"/>
      <c r="J43" s="128"/>
      <c r="K43" s="128"/>
      <c r="L43" s="128"/>
      <c r="M43" s="129"/>
      <c r="N43" s="53"/>
    </row>
    <row r="45" spans="1:16" x14ac:dyDescent="0.3">
      <c r="A45" s="157"/>
      <c r="B45" s="123" t="s">
        <v>977</v>
      </c>
      <c r="C45" s="164" t="s">
        <v>990</v>
      </c>
      <c r="D45" s="158"/>
      <c r="E45" s="170"/>
      <c r="F45" s="170"/>
      <c r="G45" s="160"/>
      <c r="H45" s="171"/>
      <c r="I45" s="162"/>
      <c r="J45" s="162"/>
      <c r="K45" s="162"/>
      <c r="L45" s="162"/>
      <c r="M45" s="162"/>
      <c r="N45" s="163"/>
    </row>
    <row r="46" spans="1:16" x14ac:dyDescent="0.3">
      <c r="A46" s="5"/>
      <c r="B46" s="3"/>
      <c r="C46" s="172" t="s">
        <v>999</v>
      </c>
      <c r="D46" s="172" t="s">
        <v>999</v>
      </c>
      <c r="E46" s="45" t="s">
        <v>991</v>
      </c>
      <c r="F46" s="45" t="s">
        <v>1000</v>
      </c>
      <c r="G46" s="150" t="s">
        <v>1001</v>
      </c>
      <c r="H46" s="45" t="s">
        <v>1002</v>
      </c>
      <c r="I46" s="47" t="s">
        <v>1003</v>
      </c>
      <c r="J46" s="47" t="s">
        <v>1004</v>
      </c>
      <c r="K46" s="47" t="s">
        <v>1005</v>
      </c>
      <c r="L46" s="47" t="s">
        <v>1006</v>
      </c>
      <c r="M46" s="47" t="s">
        <v>1007</v>
      </c>
    </row>
    <row r="47" spans="1:16" x14ac:dyDescent="0.3">
      <c r="A47" s="66"/>
      <c r="B47" s="15" t="s">
        <v>629</v>
      </c>
      <c r="C47" s="67" t="s">
        <v>20</v>
      </c>
      <c r="D47" s="67" t="s">
        <v>157</v>
      </c>
      <c r="E47" s="60" t="s">
        <v>130</v>
      </c>
      <c r="F47" s="60" t="s">
        <v>41</v>
      </c>
      <c r="G47" s="68" t="s">
        <v>59</v>
      </c>
      <c r="H47" s="60" t="s">
        <v>31</v>
      </c>
      <c r="I47" s="69" t="s">
        <v>24</v>
      </c>
      <c r="J47" s="69" t="s">
        <v>51</v>
      </c>
      <c r="K47" s="69" t="s">
        <v>125</v>
      </c>
      <c r="L47" s="69" t="s">
        <v>83</v>
      </c>
      <c r="M47" s="69" t="s">
        <v>86</v>
      </c>
      <c r="N47" s="118" t="s">
        <v>627</v>
      </c>
    </row>
    <row r="48" spans="1:16" x14ac:dyDescent="0.3">
      <c r="A48" s="134"/>
      <c r="B48" s="134" t="s">
        <v>50</v>
      </c>
      <c r="C48" s="135">
        <f>+'I. MRC'!F9-'I. MRC'!F107</f>
        <v>0</v>
      </c>
      <c r="D48" s="136">
        <f>+'I. MRC'!F77</f>
        <v>0</v>
      </c>
      <c r="E48" s="137">
        <f>+'II. IBKMG'!F11</f>
        <v>0</v>
      </c>
      <c r="F48" s="137">
        <f>+'III. IF'!F11</f>
        <v>0</v>
      </c>
      <c r="G48" s="137">
        <f>+'IV. IPAFI'!F11</f>
        <v>0</v>
      </c>
      <c r="H48" s="137">
        <f>+'V. IBF'!F11</f>
        <v>0</v>
      </c>
      <c r="I48" s="138">
        <f>+'VI. IFET'!F11+'VI. IFET'!F18</f>
        <v>0</v>
      </c>
      <c r="J48" s="139">
        <v>0</v>
      </c>
      <c r="K48" s="139" t="s">
        <v>613</v>
      </c>
      <c r="L48" s="138">
        <v>0</v>
      </c>
      <c r="M48" s="139">
        <v>0</v>
      </c>
      <c r="N48" s="140">
        <f>SUM(C48:M48)</f>
        <v>0</v>
      </c>
      <c r="O48" s="18"/>
    </row>
    <row r="49" spans="1:15" x14ac:dyDescent="0.3">
      <c r="A49" s="141"/>
      <c r="B49" s="142" t="s">
        <v>619</v>
      </c>
      <c r="C49" s="139">
        <v>0</v>
      </c>
      <c r="D49" s="139">
        <v>0</v>
      </c>
      <c r="E49" s="138">
        <f>+'II. IBKMG'!F54</f>
        <v>0</v>
      </c>
      <c r="F49" s="138">
        <f>+'III. IF'!F35</f>
        <v>0</v>
      </c>
      <c r="G49" s="139">
        <f>+'IV. IPAFI'!F80</f>
        <v>0</v>
      </c>
      <c r="H49" s="138">
        <f>+'V. IBF'!F28</f>
        <v>0</v>
      </c>
      <c r="I49" s="138">
        <f>+'VI. IFET'!F35</f>
        <v>0</v>
      </c>
      <c r="J49" s="138">
        <f>+'VII. SPI'!F10+'VII. SPI'!F14+'VII. SPI'!F20</f>
        <v>0</v>
      </c>
      <c r="K49" s="138">
        <f>+'VIII. IBMI'!F10</f>
        <v>0</v>
      </c>
      <c r="L49" s="138">
        <f>+'IX. CUKV'!F10+'IX. CUKV'!F21</f>
        <v>0</v>
      </c>
      <c r="M49" s="138">
        <v>0</v>
      </c>
      <c r="N49" s="140">
        <f t="shared" ref="N49:N52" si="5">SUM(C49:M49)</f>
        <v>0</v>
      </c>
    </row>
    <row r="50" spans="1:15" x14ac:dyDescent="0.3">
      <c r="A50" s="141"/>
      <c r="B50" s="142" t="s">
        <v>271</v>
      </c>
      <c r="C50" s="139">
        <v>0</v>
      </c>
      <c r="D50" s="138">
        <f>+'I. MRC'!F91</f>
        <v>0</v>
      </c>
      <c r="E50" s="138">
        <f>+'II. IBKMG'!F57</f>
        <v>0</v>
      </c>
      <c r="F50" s="138">
        <f>+'III. IF'!F40</f>
        <v>0</v>
      </c>
      <c r="G50" s="138">
        <f>+'IV. IPAFI'!F83</f>
        <v>0</v>
      </c>
      <c r="H50" s="138">
        <f>+'V. IBF'!F33</f>
        <v>0</v>
      </c>
      <c r="I50" s="138">
        <f>+'VI. IFET'!F40</f>
        <v>0</v>
      </c>
      <c r="J50" s="139">
        <v>0</v>
      </c>
      <c r="K50" s="138">
        <f>+'VIII. IBMI'!F11</f>
        <v>0</v>
      </c>
      <c r="L50" s="138">
        <f>+'IX. CUKV'!F49</f>
        <v>0</v>
      </c>
      <c r="M50" s="138">
        <v>0</v>
      </c>
      <c r="N50" s="140">
        <f t="shared" si="5"/>
        <v>0</v>
      </c>
    </row>
    <row r="51" spans="1:15" x14ac:dyDescent="0.3">
      <c r="A51" s="141"/>
      <c r="B51" s="142" t="s">
        <v>314</v>
      </c>
      <c r="C51" s="138">
        <f>+'I. MRC'!F107</f>
        <v>0</v>
      </c>
      <c r="D51" s="138">
        <f>+'I. MRC'!F102</f>
        <v>0</v>
      </c>
      <c r="E51" s="138">
        <f>+'II. IBKMG'!F68</f>
        <v>0</v>
      </c>
      <c r="F51" s="138">
        <f>+'III. IF'!F51</f>
        <v>0</v>
      </c>
      <c r="G51" s="138">
        <f>+'IV. IPAFI'!F94</f>
        <v>0</v>
      </c>
      <c r="H51" s="138">
        <f>+'V. IBF'!F44</f>
        <v>0</v>
      </c>
      <c r="I51" s="138">
        <f>+'VI. IFET'!F51</f>
        <v>0</v>
      </c>
      <c r="J51" s="138">
        <f>+'VII. SPI'!F27</f>
        <v>0</v>
      </c>
      <c r="K51" s="139">
        <v>0</v>
      </c>
      <c r="L51" s="138">
        <f>+'IX. CUKV'!F60</f>
        <v>0</v>
      </c>
      <c r="M51" s="138">
        <v>0</v>
      </c>
      <c r="N51" s="140">
        <f t="shared" si="5"/>
        <v>0</v>
      </c>
    </row>
    <row r="52" spans="1:15" x14ac:dyDescent="0.3">
      <c r="A52" s="70"/>
      <c r="B52" s="70" t="s">
        <v>628</v>
      </c>
      <c r="C52" s="71">
        <f t="shared" ref="C52:L52" si="6">SUM(C48:C51)</f>
        <v>0</v>
      </c>
      <c r="D52" s="71">
        <f t="shared" si="6"/>
        <v>0</v>
      </c>
      <c r="E52" s="71">
        <f t="shared" si="6"/>
        <v>0</v>
      </c>
      <c r="F52" s="71">
        <f t="shared" si="6"/>
        <v>0</v>
      </c>
      <c r="G52" s="71">
        <f t="shared" si="6"/>
        <v>0</v>
      </c>
      <c r="H52" s="71">
        <f t="shared" si="6"/>
        <v>0</v>
      </c>
      <c r="I52" s="71">
        <f t="shared" si="6"/>
        <v>0</v>
      </c>
      <c r="J52" s="71">
        <f t="shared" si="6"/>
        <v>0</v>
      </c>
      <c r="K52" s="71">
        <f t="shared" si="6"/>
        <v>0</v>
      </c>
      <c r="L52" s="71">
        <f t="shared" si="6"/>
        <v>0</v>
      </c>
      <c r="M52" s="71">
        <v>0</v>
      </c>
      <c r="N52" s="71">
        <f t="shared" si="5"/>
        <v>0</v>
      </c>
      <c r="O52" s="56"/>
    </row>
    <row r="53" spans="1:15" x14ac:dyDescent="0.3">
      <c r="B53" s="8" t="s">
        <v>616</v>
      </c>
    </row>
    <row r="54" spans="1:15" x14ac:dyDescent="0.3">
      <c r="B54" s="38" t="s">
        <v>620</v>
      </c>
      <c r="M54" s="119">
        <f>+'X. SSTP'!G9</f>
        <v>0</v>
      </c>
      <c r="N54" s="120"/>
    </row>
    <row r="55" spans="1:15" x14ac:dyDescent="0.3">
      <c r="B55" s="38" t="s">
        <v>617</v>
      </c>
      <c r="C55" s="74">
        <v>148</v>
      </c>
      <c r="D55" s="74">
        <v>134</v>
      </c>
      <c r="E55" s="74">
        <v>166</v>
      </c>
      <c r="F55" s="74">
        <v>112</v>
      </c>
      <c r="G55" s="74">
        <v>273</v>
      </c>
      <c r="H55" s="74">
        <f>+H52*0.25</f>
        <v>0</v>
      </c>
      <c r="I55" s="74">
        <v>98</v>
      </c>
      <c r="J55" s="74">
        <f>+J52*0.15</f>
        <v>0</v>
      </c>
      <c r="K55" s="74">
        <f>+K52*0.15</f>
        <v>0</v>
      </c>
      <c r="L55" s="74">
        <v>117</v>
      </c>
      <c r="M55" s="119">
        <f>+'X. SSTP'!G69</f>
        <v>0</v>
      </c>
      <c r="N55" s="120"/>
    </row>
    <row r="56" spans="1:15" x14ac:dyDescent="0.3">
      <c r="B56" s="38" t="s">
        <v>618</v>
      </c>
      <c r="M56" s="121">
        <f>+'X. SSTP'!G74</f>
        <v>0</v>
      </c>
      <c r="N56" s="120"/>
    </row>
    <row r="57" spans="1:15" x14ac:dyDescent="0.3">
      <c r="A57" s="72"/>
      <c r="B57" s="70" t="s">
        <v>946</v>
      </c>
      <c r="C57" s="63"/>
      <c r="D57" s="63"/>
      <c r="E57" s="63"/>
      <c r="F57" s="63"/>
      <c r="G57" s="63"/>
      <c r="H57" s="63"/>
      <c r="I57" s="63"/>
      <c r="J57" s="63"/>
      <c r="K57" s="63"/>
      <c r="L57" s="63"/>
      <c r="M57" s="132"/>
      <c r="N57" s="71">
        <f>+N52+M54+M55</f>
        <v>0</v>
      </c>
    </row>
    <row r="58" spans="1:15" x14ac:dyDescent="0.3">
      <c r="A58" s="72"/>
      <c r="B58" s="70" t="s">
        <v>940</v>
      </c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133"/>
      <c r="N58" s="71">
        <f>+N57+M56</f>
        <v>0</v>
      </c>
    </row>
    <row r="60" spans="1:15" x14ac:dyDescent="0.3">
      <c r="A60" s="122"/>
      <c r="B60" s="123" t="s">
        <v>978</v>
      </c>
      <c r="C60" s="164" t="s">
        <v>990</v>
      </c>
      <c r="D60" s="158"/>
      <c r="E60" s="124"/>
      <c r="F60" s="124"/>
      <c r="G60" s="124"/>
      <c r="H60" s="124"/>
      <c r="I60" s="124"/>
      <c r="J60" s="124"/>
      <c r="K60" s="124"/>
      <c r="L60" s="124"/>
      <c r="M60" s="122"/>
      <c r="N60" s="125"/>
      <c r="O60" s="8"/>
    </row>
    <row r="61" spans="1:15" x14ac:dyDescent="0.3">
      <c r="A61" s="8"/>
      <c r="B61" s="8"/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8"/>
      <c r="N61" s="65"/>
      <c r="O61" s="8"/>
    </row>
    <row r="62" spans="1:15" x14ac:dyDescent="0.3">
      <c r="A62" s="57"/>
      <c r="B62" s="58" t="s">
        <v>0</v>
      </c>
      <c r="C62" s="79" t="s">
        <v>941</v>
      </c>
      <c r="D62" s="59"/>
      <c r="E62" s="60"/>
      <c r="F62" s="60"/>
      <c r="G62" s="61"/>
      <c r="H62" s="62"/>
      <c r="I62" s="63"/>
      <c r="J62" s="63"/>
      <c r="K62" s="63"/>
      <c r="L62" s="63"/>
      <c r="M62" s="63"/>
      <c r="N62" s="64"/>
    </row>
    <row r="63" spans="1:15" x14ac:dyDescent="0.3">
      <c r="A63" s="5"/>
      <c r="B63" s="3"/>
      <c r="C63" s="172" t="s">
        <v>999</v>
      </c>
      <c r="D63" s="172" t="s">
        <v>999</v>
      </c>
      <c r="E63" s="45" t="s">
        <v>991</v>
      </c>
      <c r="F63" s="45" t="s">
        <v>1000</v>
      </c>
      <c r="G63" s="150" t="s">
        <v>1001</v>
      </c>
      <c r="H63" s="45" t="s">
        <v>1002</v>
      </c>
      <c r="I63" s="47" t="s">
        <v>1003</v>
      </c>
      <c r="J63" s="47" t="s">
        <v>1004</v>
      </c>
      <c r="K63" s="47" t="s">
        <v>1005</v>
      </c>
      <c r="L63" s="47" t="s">
        <v>1006</v>
      </c>
      <c r="M63" s="47" t="s">
        <v>1007</v>
      </c>
    </row>
    <row r="64" spans="1:15" x14ac:dyDescent="0.3">
      <c r="A64" s="66"/>
      <c r="B64" s="15" t="s">
        <v>629</v>
      </c>
      <c r="C64" s="67" t="s">
        <v>20</v>
      </c>
      <c r="D64" s="67" t="s">
        <v>157</v>
      </c>
      <c r="E64" s="60" t="s">
        <v>130</v>
      </c>
      <c r="F64" s="60" t="s">
        <v>41</v>
      </c>
      <c r="G64" s="68" t="s">
        <v>59</v>
      </c>
      <c r="H64" s="60" t="s">
        <v>31</v>
      </c>
      <c r="I64" s="69" t="s">
        <v>24</v>
      </c>
      <c r="J64" s="69" t="s">
        <v>51</v>
      </c>
      <c r="K64" s="69" t="s">
        <v>125</v>
      </c>
      <c r="L64" s="69" t="s">
        <v>83</v>
      </c>
      <c r="M64" s="69" t="s">
        <v>86</v>
      </c>
      <c r="N64" s="118" t="s">
        <v>627</v>
      </c>
    </row>
    <row r="65" spans="1:14" x14ac:dyDescent="0.3">
      <c r="A65" s="134"/>
      <c r="B65" s="134" t="s">
        <v>50</v>
      </c>
      <c r="C65" s="135">
        <f>+'I. MRC'!F112</f>
        <v>0</v>
      </c>
      <c r="D65" s="136"/>
      <c r="E65" s="137"/>
      <c r="F65" s="137"/>
      <c r="G65" s="137"/>
      <c r="H65" s="137"/>
      <c r="I65" s="138"/>
      <c r="J65" s="139">
        <v>0</v>
      </c>
      <c r="K65" s="139"/>
      <c r="L65" s="139"/>
      <c r="M65" s="139"/>
      <c r="N65" s="140">
        <f>SUM(C65:M65)</f>
        <v>0</v>
      </c>
    </row>
    <row r="66" spans="1:14" x14ac:dyDescent="0.3">
      <c r="A66" s="141"/>
      <c r="B66" s="142" t="s">
        <v>619</v>
      </c>
      <c r="C66" s="139">
        <v>0</v>
      </c>
      <c r="D66" s="139"/>
      <c r="E66" s="138"/>
      <c r="F66" s="138"/>
      <c r="G66" s="139"/>
      <c r="H66" s="138"/>
      <c r="I66" s="138"/>
      <c r="J66" s="138">
        <f>+'VII. SPI'!F33+'VII. SPI'!F36+'VII. SPI'!F43</f>
        <v>0</v>
      </c>
      <c r="K66" s="138"/>
      <c r="L66" s="138"/>
      <c r="M66" s="138"/>
      <c r="N66" s="140">
        <f t="shared" ref="N66:N69" si="7">SUM(C66:M66)</f>
        <v>0</v>
      </c>
    </row>
    <row r="67" spans="1:14" x14ac:dyDescent="0.3">
      <c r="A67" s="141"/>
      <c r="B67" s="142" t="s">
        <v>271</v>
      </c>
      <c r="C67" s="139">
        <v>0</v>
      </c>
      <c r="D67" s="138"/>
      <c r="E67" s="138"/>
      <c r="F67" s="138"/>
      <c r="G67" s="138"/>
      <c r="H67" s="138"/>
      <c r="I67" s="138"/>
      <c r="J67" s="139">
        <v>0</v>
      </c>
      <c r="K67" s="138"/>
      <c r="L67" s="138"/>
      <c r="M67" s="138"/>
      <c r="N67" s="140">
        <f t="shared" si="7"/>
        <v>0</v>
      </c>
    </row>
    <row r="68" spans="1:14" x14ac:dyDescent="0.3">
      <c r="A68" s="141"/>
      <c r="B68" s="142" t="s">
        <v>314</v>
      </c>
      <c r="C68" s="138">
        <v>0</v>
      </c>
      <c r="D68" s="138"/>
      <c r="E68" s="138"/>
      <c r="F68" s="138"/>
      <c r="G68" s="138"/>
      <c r="H68" s="138"/>
      <c r="I68" s="138"/>
      <c r="J68" s="138">
        <f>+'VII. SPI'!F47</f>
        <v>0</v>
      </c>
      <c r="K68" s="139"/>
      <c r="L68" s="138"/>
      <c r="M68" s="138"/>
      <c r="N68" s="140">
        <f t="shared" si="7"/>
        <v>0</v>
      </c>
    </row>
    <row r="69" spans="1:14" x14ac:dyDescent="0.3">
      <c r="A69" s="70"/>
      <c r="B69" s="70" t="s">
        <v>628</v>
      </c>
      <c r="C69" s="71">
        <f t="shared" ref="C69:L69" si="8">SUM(C65:C68)</f>
        <v>0</v>
      </c>
      <c r="D69" s="71">
        <f t="shared" si="8"/>
        <v>0</v>
      </c>
      <c r="E69" s="71">
        <f t="shared" si="8"/>
        <v>0</v>
      </c>
      <c r="F69" s="71">
        <f t="shared" si="8"/>
        <v>0</v>
      </c>
      <c r="G69" s="71">
        <f t="shared" si="8"/>
        <v>0</v>
      </c>
      <c r="H69" s="71">
        <f t="shared" si="8"/>
        <v>0</v>
      </c>
      <c r="I69" s="71">
        <f t="shared" si="8"/>
        <v>0</v>
      </c>
      <c r="J69" s="71">
        <f t="shared" si="8"/>
        <v>0</v>
      </c>
      <c r="K69" s="71">
        <f t="shared" si="8"/>
        <v>0</v>
      </c>
      <c r="L69" s="71">
        <f t="shared" si="8"/>
        <v>0</v>
      </c>
      <c r="M69" s="71">
        <v>0</v>
      </c>
      <c r="N69" s="71">
        <f t="shared" si="7"/>
        <v>0</v>
      </c>
    </row>
    <row r="70" spans="1:14" x14ac:dyDescent="0.3">
      <c r="B70" s="8" t="s">
        <v>616</v>
      </c>
    </row>
    <row r="71" spans="1:14" x14ac:dyDescent="0.3">
      <c r="B71" s="38" t="s">
        <v>620</v>
      </c>
      <c r="M71" s="119">
        <f>+'X. SSTP'!L9</f>
        <v>0</v>
      </c>
      <c r="N71" s="120"/>
    </row>
    <row r="72" spans="1:14" x14ac:dyDescent="0.3">
      <c r="B72" s="38" t="s">
        <v>617</v>
      </c>
      <c r="C72" s="74">
        <v>148</v>
      </c>
      <c r="D72" s="74">
        <v>134</v>
      </c>
      <c r="E72" s="74">
        <v>166</v>
      </c>
      <c r="F72" s="74">
        <v>112</v>
      </c>
      <c r="G72" s="74">
        <v>273</v>
      </c>
      <c r="H72" s="74">
        <f>+H69*0.25</f>
        <v>0</v>
      </c>
      <c r="I72" s="74">
        <v>98</v>
      </c>
      <c r="J72" s="74">
        <f>+J69*0.15</f>
        <v>0</v>
      </c>
      <c r="K72" s="74">
        <f>+K69*0.15</f>
        <v>0</v>
      </c>
      <c r="L72" s="74">
        <v>117</v>
      </c>
      <c r="M72" s="119">
        <f>+'X. SSTP'!L69</f>
        <v>0</v>
      </c>
      <c r="N72" s="120"/>
    </row>
    <row r="73" spans="1:14" x14ac:dyDescent="0.3">
      <c r="B73" s="38" t="s">
        <v>935</v>
      </c>
      <c r="M73" s="121">
        <f>+'X. SSTP'!L74</f>
        <v>0</v>
      </c>
      <c r="N73" s="120"/>
    </row>
    <row r="74" spans="1:14" x14ac:dyDescent="0.3">
      <c r="A74" s="72"/>
      <c r="B74" s="70" t="s">
        <v>939</v>
      </c>
      <c r="C74" s="63"/>
      <c r="D74" s="63"/>
      <c r="E74" s="63"/>
      <c r="F74" s="63"/>
      <c r="G74" s="63"/>
      <c r="H74" s="63"/>
      <c r="I74" s="63"/>
      <c r="J74" s="63"/>
      <c r="K74" s="63"/>
      <c r="L74" s="63"/>
      <c r="M74" s="73"/>
      <c r="N74" s="71">
        <f>+N69+M71+M72</f>
        <v>0</v>
      </c>
    </row>
    <row r="75" spans="1:14" x14ac:dyDescent="0.3">
      <c r="A75" s="72"/>
      <c r="B75" s="70" t="s">
        <v>940</v>
      </c>
      <c r="C75" s="63"/>
      <c r="D75" s="63"/>
      <c r="E75" s="63"/>
      <c r="F75" s="63"/>
      <c r="G75" s="63"/>
      <c r="H75" s="63"/>
      <c r="I75" s="63"/>
      <c r="J75" s="63"/>
      <c r="K75" s="63"/>
      <c r="L75" s="63"/>
      <c r="M75" s="73"/>
      <c r="N75" s="71">
        <f>+N74+M73</f>
        <v>0</v>
      </c>
    </row>
    <row r="77" spans="1:14" x14ac:dyDescent="0.3">
      <c r="A77" s="122"/>
      <c r="B77" s="122" t="s">
        <v>979</v>
      </c>
      <c r="C77" s="125">
        <f>+C52+C69</f>
        <v>0</v>
      </c>
      <c r="D77" s="125">
        <f t="shared" ref="D77:L77" si="9">+D52+D69</f>
        <v>0</v>
      </c>
      <c r="E77" s="125">
        <f t="shared" si="9"/>
        <v>0</v>
      </c>
      <c r="F77" s="125">
        <f t="shared" si="9"/>
        <v>0</v>
      </c>
      <c r="G77" s="125">
        <f t="shared" si="9"/>
        <v>0</v>
      </c>
      <c r="H77" s="125">
        <f t="shared" si="9"/>
        <v>0</v>
      </c>
      <c r="I77" s="125">
        <f t="shared" si="9"/>
        <v>0</v>
      </c>
      <c r="J77" s="125">
        <f t="shared" si="9"/>
        <v>0</v>
      </c>
      <c r="K77" s="125">
        <f t="shared" si="9"/>
        <v>0</v>
      </c>
      <c r="L77" s="125">
        <f t="shared" si="9"/>
        <v>0</v>
      </c>
      <c r="M77" s="125">
        <f>+M54+M55+M71+M72</f>
        <v>0</v>
      </c>
      <c r="N77" s="125">
        <f>SUM(C77:M77)</f>
        <v>0</v>
      </c>
    </row>
  </sheetData>
  <sheetProtection algorithmName="SHA-512" hashValue="7zV9rgwbJ4YivO4MnNRrA5GjYBDXmPGx5YGUtydVxlf6FfLiPfFvH1h6TtTNvulkzaeAdxISPcB31MyIO+nbuQ==" saltValue="58ECA6ilNM7nuPXfN5L7Eg==" spinCount="100000" sheet="1" objects="1" scenarios="1"/>
  <pageMargins left="0.7" right="0.7" top="0.75" bottom="0.75" header="0.3" footer="0.3"/>
  <pageSetup paperSize="8" orientation="landscape" r:id="rId1"/>
  <headerFooter>
    <oddHeader>&amp;C&amp;"Arial Narrow,Običajno"&amp;10&amp;F - &amp;A</oddHeader>
    <oddFooter>&amp;C&amp;"Arial Narrow,Običajno"&amp;10Stran &amp;P od &amp;N</oddFooter>
  </headerFooter>
  <rowBreaks count="1" manualBreakCount="1">
    <brk id="41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36"/>
  <sheetViews>
    <sheetView view="pageLayout" topLeftCell="A64" zoomScaleNormal="100" workbookViewId="0">
      <selection activeCell="G93" sqref="G93"/>
    </sheetView>
  </sheetViews>
  <sheetFormatPr defaultColWidth="9.140625" defaultRowHeight="16.5" x14ac:dyDescent="0.25"/>
  <cols>
    <col min="1" max="1" width="12.140625" style="181" customWidth="1"/>
    <col min="2" max="2" width="12.85546875" style="182" customWidth="1"/>
    <col min="3" max="3" width="64.7109375" style="192" customWidth="1"/>
    <col min="4" max="4" width="20.7109375" style="184" customWidth="1"/>
    <col min="5" max="5" width="3" style="181" customWidth="1"/>
    <col min="6" max="6" width="20.7109375" style="207" customWidth="1"/>
    <col min="7" max="7" width="8.42578125" style="186" customWidth="1"/>
    <col min="8" max="8" width="17.7109375" style="186" customWidth="1"/>
    <col min="9" max="9" width="10.140625" style="187" bestFit="1" customWidth="1"/>
    <col min="10" max="16384" width="9.140625" style="187"/>
  </cols>
  <sheetData>
    <row r="1" spans="1:9" ht="20.25" x14ac:dyDescent="0.25">
      <c r="C1" s="183" t="s">
        <v>14</v>
      </c>
      <c r="E1" s="185"/>
      <c r="F1" s="114"/>
    </row>
    <row r="2" spans="1:9" x14ac:dyDescent="0.25">
      <c r="C2" s="188" t="s">
        <v>13</v>
      </c>
      <c r="E2" s="185"/>
      <c r="F2" s="189"/>
    </row>
    <row r="3" spans="1:9" x14ac:dyDescent="0.25">
      <c r="C3" s="190" t="s">
        <v>15</v>
      </c>
      <c r="E3" s="185"/>
      <c r="F3" s="114"/>
    </row>
    <row r="4" spans="1:9" x14ac:dyDescent="0.25">
      <c r="A4" s="190"/>
      <c r="B4" s="191"/>
      <c r="E4" s="185"/>
      <c r="F4" s="114"/>
    </row>
    <row r="5" spans="1:9" x14ac:dyDescent="0.25">
      <c r="A5" s="193" t="s">
        <v>977</v>
      </c>
      <c r="B5" s="194"/>
      <c r="C5" s="195" t="s">
        <v>0</v>
      </c>
      <c r="D5" s="196"/>
      <c r="E5" s="197"/>
      <c r="F5" s="198"/>
    </row>
    <row r="6" spans="1:9" x14ac:dyDescent="0.25">
      <c r="A6" s="199"/>
      <c r="B6" s="191"/>
      <c r="C6" s="200"/>
      <c r="E6" s="185"/>
      <c r="F6" s="114"/>
    </row>
    <row r="7" spans="1:9" s="206" customFormat="1" x14ac:dyDescent="0.3">
      <c r="A7" s="199" t="s">
        <v>17</v>
      </c>
      <c r="B7" s="201" t="s">
        <v>18</v>
      </c>
      <c r="C7" s="202" t="s">
        <v>19</v>
      </c>
      <c r="D7" s="184" t="s">
        <v>539</v>
      </c>
      <c r="E7" s="185"/>
      <c r="F7" s="26" t="s">
        <v>663</v>
      </c>
      <c r="G7" s="203"/>
      <c r="H7" s="204"/>
      <c r="I7" s="205"/>
    </row>
    <row r="8" spans="1:9" x14ac:dyDescent="0.25">
      <c r="G8" s="208"/>
      <c r="I8" s="209"/>
    </row>
    <row r="9" spans="1:9" s="206" customFormat="1" x14ac:dyDescent="0.25">
      <c r="A9" s="210" t="s">
        <v>1</v>
      </c>
      <c r="B9" s="210" t="s">
        <v>20</v>
      </c>
      <c r="C9" s="211" t="s">
        <v>16</v>
      </c>
      <c r="D9" s="26">
        <f>+D13+D24+D27+D31+D44+D56+D66+D107</f>
        <v>988</v>
      </c>
      <c r="E9" s="26"/>
      <c r="F9" s="26">
        <f>+F13+F24+F27+F31+F44+F56+F66+F107</f>
        <v>0</v>
      </c>
      <c r="G9" s="186"/>
      <c r="H9" s="186"/>
      <c r="I9" s="212"/>
    </row>
    <row r="10" spans="1:9" x14ac:dyDescent="0.25">
      <c r="A10" s="213"/>
      <c r="B10" s="213"/>
      <c r="C10" s="214"/>
      <c r="D10" s="215"/>
      <c r="E10" s="216"/>
      <c r="F10" s="114"/>
    </row>
    <row r="11" spans="1:9" x14ac:dyDescent="0.25">
      <c r="A11" s="217"/>
      <c r="B11" s="217" t="s">
        <v>412</v>
      </c>
      <c r="C11" s="218" t="s">
        <v>124</v>
      </c>
      <c r="D11" s="31"/>
      <c r="E11" s="219"/>
      <c r="F11" s="174"/>
    </row>
    <row r="12" spans="1:9" x14ac:dyDescent="0.25">
      <c r="A12" s="213"/>
      <c r="B12" s="213"/>
      <c r="C12" s="220"/>
      <c r="D12" s="215"/>
      <c r="E12" s="185"/>
      <c r="F12" s="114"/>
    </row>
    <row r="13" spans="1:9" x14ac:dyDescent="0.25">
      <c r="A13" s="221"/>
      <c r="B13" s="221" t="s">
        <v>130</v>
      </c>
      <c r="C13" s="222" t="s">
        <v>23</v>
      </c>
      <c r="D13" s="27">
        <f>SUM(D14:D23)</f>
        <v>257</v>
      </c>
      <c r="E13" s="27"/>
      <c r="F13" s="27">
        <f t="shared" ref="F13" si="0">SUM(F14:F23)</f>
        <v>0</v>
      </c>
    </row>
    <row r="14" spans="1:9" s="226" customFormat="1" ht="12.75" x14ac:dyDescent="0.2">
      <c r="A14" s="213"/>
      <c r="B14" s="223" t="s">
        <v>131</v>
      </c>
      <c r="C14" s="224" t="s">
        <v>514</v>
      </c>
      <c r="D14" s="114"/>
      <c r="E14" s="225"/>
      <c r="F14" s="207"/>
      <c r="G14" s="186"/>
      <c r="H14" s="186"/>
    </row>
    <row r="15" spans="1:9" s="226" customFormat="1" ht="12.75" x14ac:dyDescent="0.2">
      <c r="A15" s="213"/>
      <c r="B15" s="223" t="s">
        <v>139</v>
      </c>
      <c r="C15" s="227" t="s">
        <v>561</v>
      </c>
      <c r="D15" s="180">
        <v>36</v>
      </c>
      <c r="E15" s="225"/>
      <c r="F15" s="76"/>
      <c r="G15" s="186"/>
      <c r="H15" s="186"/>
    </row>
    <row r="16" spans="1:9" s="226" customFormat="1" ht="12.75" x14ac:dyDescent="0.2">
      <c r="A16" s="213"/>
      <c r="B16" s="223" t="s">
        <v>140</v>
      </c>
      <c r="C16" s="227" t="s">
        <v>138</v>
      </c>
      <c r="D16" s="180">
        <v>36</v>
      </c>
      <c r="E16" s="225"/>
      <c r="F16" s="76"/>
      <c r="G16" s="186"/>
      <c r="H16" s="186"/>
    </row>
    <row r="17" spans="1:8" s="226" customFormat="1" ht="12.75" x14ac:dyDescent="0.2">
      <c r="A17" s="213"/>
      <c r="B17" s="223" t="s">
        <v>141</v>
      </c>
      <c r="C17" s="227" t="s">
        <v>503</v>
      </c>
      <c r="D17" s="180">
        <v>50</v>
      </c>
      <c r="E17" s="225"/>
      <c r="F17" s="76"/>
      <c r="G17" s="186"/>
      <c r="H17" s="186"/>
    </row>
    <row r="18" spans="1:8" s="226" customFormat="1" ht="12.75" x14ac:dyDescent="0.2">
      <c r="A18" s="213"/>
      <c r="B18" s="223" t="s">
        <v>132</v>
      </c>
      <c r="C18" s="224" t="s">
        <v>504</v>
      </c>
      <c r="D18" s="180"/>
      <c r="E18" s="228"/>
      <c r="F18" s="207"/>
      <c r="G18" s="186"/>
      <c r="H18" s="186"/>
    </row>
    <row r="19" spans="1:8" s="226" customFormat="1" ht="12.75" x14ac:dyDescent="0.2">
      <c r="A19" s="213"/>
      <c r="B19" s="223" t="s">
        <v>144</v>
      </c>
      <c r="C19" s="227" t="s">
        <v>143</v>
      </c>
      <c r="D19" s="180">
        <v>50</v>
      </c>
      <c r="E19" s="228"/>
      <c r="F19" s="77"/>
      <c r="G19" s="186"/>
      <c r="H19" s="186"/>
    </row>
    <row r="20" spans="1:8" s="226" customFormat="1" ht="12.75" x14ac:dyDescent="0.2">
      <c r="A20" s="213"/>
      <c r="B20" s="223" t="s">
        <v>145</v>
      </c>
      <c r="C20" s="227" t="s">
        <v>142</v>
      </c>
      <c r="D20" s="180">
        <v>50</v>
      </c>
      <c r="E20" s="228"/>
      <c r="F20" s="77"/>
      <c r="G20" s="186"/>
      <c r="H20" s="186"/>
    </row>
    <row r="21" spans="1:8" s="226" customFormat="1" ht="12.75" x14ac:dyDescent="0.2">
      <c r="A21" s="213"/>
      <c r="B21" s="223" t="s">
        <v>133</v>
      </c>
      <c r="C21" s="229" t="s">
        <v>135</v>
      </c>
      <c r="D21" s="230">
        <v>10</v>
      </c>
      <c r="E21" s="228"/>
      <c r="F21" s="76"/>
      <c r="G21" s="186"/>
      <c r="H21" s="186"/>
    </row>
    <row r="22" spans="1:8" s="226" customFormat="1" ht="12.75" x14ac:dyDescent="0.2">
      <c r="A22" s="213"/>
      <c r="B22" s="223" t="s">
        <v>134</v>
      </c>
      <c r="C22" s="224" t="s">
        <v>146</v>
      </c>
      <c r="D22" s="230">
        <v>25</v>
      </c>
      <c r="E22" s="228"/>
      <c r="F22" s="76"/>
      <c r="G22" s="186"/>
      <c r="H22" s="186"/>
    </row>
    <row r="23" spans="1:8" s="226" customFormat="1" ht="12.75" x14ac:dyDescent="0.2">
      <c r="A23" s="213"/>
      <c r="B23" s="213"/>
      <c r="C23" s="227"/>
      <c r="D23" s="180"/>
      <c r="E23" s="228"/>
      <c r="F23" s="114"/>
      <c r="G23" s="186"/>
      <c r="H23" s="186"/>
    </row>
    <row r="24" spans="1:8" x14ac:dyDescent="0.25">
      <c r="A24" s="221" t="s">
        <v>412</v>
      </c>
      <c r="B24" s="221" t="s">
        <v>125</v>
      </c>
      <c r="C24" s="222" t="s">
        <v>126</v>
      </c>
      <c r="D24" s="27">
        <f>SUM(D25:D26)</f>
        <v>90</v>
      </c>
      <c r="E24" s="27"/>
      <c r="F24" s="27">
        <f t="shared" ref="F24" si="1">SUM(F25:F26)</f>
        <v>0</v>
      </c>
    </row>
    <row r="25" spans="1:8" s="226" customFormat="1" ht="12.75" x14ac:dyDescent="0.2">
      <c r="A25" s="213"/>
      <c r="B25" s="213" t="s">
        <v>127</v>
      </c>
      <c r="C25" s="214" t="s">
        <v>128</v>
      </c>
      <c r="D25" s="180">
        <v>90</v>
      </c>
      <c r="E25" s="228"/>
      <c r="F25" s="76"/>
      <c r="G25" s="186"/>
      <c r="H25" s="186"/>
    </row>
    <row r="26" spans="1:8" s="226" customFormat="1" ht="12.75" x14ac:dyDescent="0.2">
      <c r="A26" s="213"/>
      <c r="B26" s="213"/>
      <c r="C26" s="214"/>
      <c r="D26" s="114"/>
      <c r="E26" s="228"/>
      <c r="F26" s="114"/>
      <c r="G26" s="186"/>
      <c r="H26" s="186"/>
    </row>
    <row r="27" spans="1:8" x14ac:dyDescent="0.25">
      <c r="A27" s="221" t="s">
        <v>412</v>
      </c>
      <c r="B27" s="221" t="s">
        <v>24</v>
      </c>
      <c r="C27" s="222" t="s">
        <v>22</v>
      </c>
      <c r="D27" s="27">
        <f>SUM(D28:D30)</f>
        <v>100</v>
      </c>
      <c r="E27" s="27"/>
      <c r="F27" s="27">
        <f t="shared" ref="F27" si="2">SUM(F28:F30)</f>
        <v>0</v>
      </c>
    </row>
    <row r="28" spans="1:8" s="226" customFormat="1" ht="12.75" x14ac:dyDescent="0.2">
      <c r="A28" s="213"/>
      <c r="B28" s="213" t="s">
        <v>28</v>
      </c>
      <c r="C28" s="220" t="s">
        <v>147</v>
      </c>
      <c r="D28" s="180">
        <v>50</v>
      </c>
      <c r="E28" s="225"/>
      <c r="F28" s="76"/>
      <c r="G28" s="186"/>
      <c r="H28" s="186"/>
    </row>
    <row r="29" spans="1:8" s="226" customFormat="1" ht="12.75" x14ac:dyDescent="0.2">
      <c r="A29" s="213" t="s">
        <v>505</v>
      </c>
      <c r="B29" s="213" t="s">
        <v>515</v>
      </c>
      <c r="C29" s="220" t="s">
        <v>148</v>
      </c>
      <c r="D29" s="180">
        <v>50</v>
      </c>
      <c r="E29" s="228"/>
      <c r="F29" s="76"/>
      <c r="G29" s="186"/>
      <c r="H29" s="186"/>
    </row>
    <row r="30" spans="1:8" s="226" customFormat="1" ht="12.75" x14ac:dyDescent="0.2">
      <c r="A30" s="213"/>
      <c r="B30" s="213"/>
      <c r="C30" s="220"/>
      <c r="D30" s="114"/>
      <c r="E30" s="228"/>
      <c r="F30" s="114"/>
      <c r="G30" s="186"/>
      <c r="H30" s="186"/>
    </row>
    <row r="31" spans="1:8" x14ac:dyDescent="0.25">
      <c r="A31" s="221" t="s">
        <v>412</v>
      </c>
      <c r="B31" s="221" t="s">
        <v>30</v>
      </c>
      <c r="C31" s="222" t="s">
        <v>29</v>
      </c>
      <c r="D31" s="27">
        <f>SUM(D32:D43)</f>
        <v>115</v>
      </c>
      <c r="E31" s="27"/>
      <c r="F31" s="27">
        <f>SUM(F32:F43)</f>
        <v>0</v>
      </c>
    </row>
    <row r="32" spans="1:8" s="235" customFormat="1" ht="12.75" x14ac:dyDescent="0.2">
      <c r="A32" s="231"/>
      <c r="B32" s="213" t="s">
        <v>646</v>
      </c>
      <c r="C32" s="214" t="s">
        <v>158</v>
      </c>
      <c r="D32" s="232"/>
      <c r="E32" s="233"/>
      <c r="F32" s="232"/>
      <c r="G32" s="234"/>
      <c r="H32" s="234"/>
    </row>
    <row r="33" spans="1:8" s="235" customFormat="1" ht="12.75" x14ac:dyDescent="0.2">
      <c r="A33" s="231"/>
      <c r="B33" s="213" t="s">
        <v>647</v>
      </c>
      <c r="C33" s="220" t="s">
        <v>159</v>
      </c>
      <c r="D33" s="236">
        <v>2</v>
      </c>
      <c r="E33" s="233"/>
      <c r="F33" s="78"/>
      <c r="G33" s="234"/>
      <c r="H33" s="234"/>
    </row>
    <row r="34" spans="1:8" s="235" customFormat="1" ht="12.75" x14ac:dyDescent="0.2">
      <c r="A34" s="231"/>
      <c r="B34" s="213" t="s">
        <v>648</v>
      </c>
      <c r="C34" s="220" t="s">
        <v>160</v>
      </c>
      <c r="D34" s="236">
        <v>18</v>
      </c>
      <c r="E34" s="233"/>
      <c r="F34" s="78"/>
      <c r="G34" s="234"/>
      <c r="H34" s="234"/>
    </row>
    <row r="35" spans="1:8" s="226" customFormat="1" ht="12.75" x14ac:dyDescent="0.2">
      <c r="A35" s="231"/>
      <c r="B35" s="213" t="s">
        <v>649</v>
      </c>
      <c r="C35" s="237" t="s">
        <v>642</v>
      </c>
      <c r="D35" s="236">
        <v>20</v>
      </c>
      <c r="E35" s="228"/>
      <c r="F35" s="78"/>
      <c r="G35" s="186"/>
      <c r="H35" s="186"/>
    </row>
    <row r="36" spans="1:8" s="226" customFormat="1" ht="12.75" x14ac:dyDescent="0.2">
      <c r="A36" s="231"/>
      <c r="B36" s="213" t="s">
        <v>650</v>
      </c>
      <c r="C36" s="214" t="s">
        <v>643</v>
      </c>
      <c r="D36" s="180"/>
      <c r="E36" s="228"/>
      <c r="F36" s="232"/>
      <c r="G36" s="186"/>
      <c r="H36" s="186"/>
    </row>
    <row r="37" spans="1:8" s="226" customFormat="1" ht="12.75" x14ac:dyDescent="0.2">
      <c r="A37" s="231"/>
      <c r="B37" s="213" t="s">
        <v>651</v>
      </c>
      <c r="C37" s="220" t="s">
        <v>161</v>
      </c>
      <c r="D37" s="236">
        <v>3</v>
      </c>
      <c r="E37" s="228"/>
      <c r="F37" s="76"/>
      <c r="G37" s="186"/>
      <c r="H37" s="186"/>
    </row>
    <row r="38" spans="1:8" s="226" customFormat="1" ht="12.75" x14ac:dyDescent="0.2">
      <c r="A38" s="231"/>
      <c r="B38" s="213" t="s">
        <v>652</v>
      </c>
      <c r="C38" s="220" t="s">
        <v>162</v>
      </c>
      <c r="D38" s="236">
        <v>4</v>
      </c>
      <c r="E38" s="228"/>
      <c r="F38" s="76"/>
      <c r="G38" s="186"/>
      <c r="H38" s="186"/>
    </row>
    <row r="39" spans="1:8" s="226" customFormat="1" ht="12.75" x14ac:dyDescent="0.2">
      <c r="A39" s="231"/>
      <c r="B39" s="213" t="s">
        <v>653</v>
      </c>
      <c r="C39" s="220" t="s">
        <v>163</v>
      </c>
      <c r="D39" s="236">
        <v>10</v>
      </c>
      <c r="E39" s="228"/>
      <c r="F39" s="76"/>
      <c r="G39" s="186"/>
      <c r="H39" s="186"/>
    </row>
    <row r="40" spans="1:8" s="226" customFormat="1" ht="12.75" x14ac:dyDescent="0.2">
      <c r="A40" s="231"/>
      <c r="B40" s="213" t="s">
        <v>654</v>
      </c>
      <c r="C40" s="220" t="s">
        <v>164</v>
      </c>
      <c r="D40" s="236">
        <v>12</v>
      </c>
      <c r="E40" s="228"/>
      <c r="F40" s="76"/>
      <c r="G40" s="186"/>
      <c r="H40" s="186"/>
    </row>
    <row r="41" spans="1:8" s="226" customFormat="1" ht="12.75" x14ac:dyDescent="0.2">
      <c r="A41" s="231"/>
      <c r="B41" s="213" t="s">
        <v>655</v>
      </c>
      <c r="C41" s="220" t="s">
        <v>587</v>
      </c>
      <c r="D41" s="236">
        <v>6</v>
      </c>
      <c r="E41" s="228"/>
      <c r="F41" s="76"/>
      <c r="G41" s="186"/>
      <c r="H41" s="186"/>
    </row>
    <row r="42" spans="1:8" s="226" customFormat="1" ht="12.75" x14ac:dyDescent="0.2">
      <c r="A42" s="213"/>
      <c r="B42" s="223" t="s">
        <v>645</v>
      </c>
      <c r="C42" s="214" t="s">
        <v>644</v>
      </c>
      <c r="D42" s="180">
        <v>40</v>
      </c>
      <c r="E42" s="228"/>
      <c r="F42" s="76"/>
      <c r="G42" s="186"/>
      <c r="H42" s="186"/>
    </row>
    <row r="43" spans="1:8" s="226" customFormat="1" ht="12.75" x14ac:dyDescent="0.2">
      <c r="A43" s="213"/>
      <c r="B43" s="223"/>
      <c r="C43" s="214"/>
      <c r="D43" s="180"/>
      <c r="E43" s="228"/>
      <c r="F43" s="114"/>
      <c r="G43" s="186"/>
      <c r="H43" s="186"/>
    </row>
    <row r="44" spans="1:8" x14ac:dyDescent="0.25">
      <c r="A44" s="221" t="s">
        <v>412</v>
      </c>
      <c r="B44" s="221" t="s">
        <v>31</v>
      </c>
      <c r="C44" s="222" t="s">
        <v>33</v>
      </c>
      <c r="D44" s="27">
        <f>SUM(D45:D55)</f>
        <v>68</v>
      </c>
      <c r="E44" s="27"/>
      <c r="F44" s="27">
        <f>SUM(F45:F55)</f>
        <v>0</v>
      </c>
    </row>
    <row r="45" spans="1:8" s="226" customFormat="1" ht="12.75" x14ac:dyDescent="0.2">
      <c r="A45" s="213"/>
      <c r="B45" s="213" t="s">
        <v>34</v>
      </c>
      <c r="C45" s="214" t="s">
        <v>151</v>
      </c>
      <c r="D45" s="180"/>
      <c r="E45" s="228"/>
      <c r="F45" s="207"/>
      <c r="G45" s="186"/>
      <c r="H45" s="186"/>
    </row>
    <row r="46" spans="1:8" s="226" customFormat="1" ht="12.75" x14ac:dyDescent="0.2">
      <c r="A46" s="213"/>
      <c r="B46" s="213" t="s">
        <v>149</v>
      </c>
      <c r="C46" s="238" t="s">
        <v>562</v>
      </c>
      <c r="D46" s="239">
        <v>4.5</v>
      </c>
      <c r="E46" s="228"/>
      <c r="F46" s="77"/>
      <c r="G46" s="186"/>
      <c r="H46" s="186"/>
    </row>
    <row r="47" spans="1:8" s="226" customFormat="1" ht="12.75" x14ac:dyDescent="0.2">
      <c r="A47" s="213"/>
      <c r="B47" s="213" t="s">
        <v>150</v>
      </c>
      <c r="C47" s="234" t="s">
        <v>563</v>
      </c>
      <c r="D47" s="239">
        <v>2</v>
      </c>
      <c r="E47" s="228"/>
      <c r="F47" s="77"/>
      <c r="G47" s="186"/>
      <c r="H47" s="186"/>
    </row>
    <row r="48" spans="1:8" s="226" customFormat="1" ht="12.75" x14ac:dyDescent="0.2">
      <c r="A48" s="213"/>
      <c r="B48" s="213" t="s">
        <v>569</v>
      </c>
      <c r="C48" s="234" t="s">
        <v>563</v>
      </c>
      <c r="D48" s="239">
        <v>2</v>
      </c>
      <c r="E48" s="228"/>
      <c r="F48" s="77"/>
      <c r="G48" s="186"/>
      <c r="H48" s="186"/>
    </row>
    <row r="49" spans="1:9" s="226" customFormat="1" ht="12.75" x14ac:dyDescent="0.2">
      <c r="A49" s="213"/>
      <c r="B49" s="213" t="s">
        <v>570</v>
      </c>
      <c r="C49" s="234" t="s">
        <v>564</v>
      </c>
      <c r="D49" s="239">
        <v>1.5</v>
      </c>
      <c r="E49" s="228"/>
      <c r="F49" s="77"/>
      <c r="G49" s="186"/>
      <c r="H49" s="186"/>
    </row>
    <row r="50" spans="1:9" s="226" customFormat="1" ht="12.75" x14ac:dyDescent="0.2">
      <c r="A50" s="213"/>
      <c r="B50" s="213" t="s">
        <v>571</v>
      </c>
      <c r="C50" s="234" t="s">
        <v>565</v>
      </c>
      <c r="D50" s="239">
        <v>12</v>
      </c>
      <c r="E50" s="228"/>
      <c r="F50" s="77"/>
      <c r="G50" s="186"/>
      <c r="H50" s="186"/>
    </row>
    <row r="51" spans="1:9" s="226" customFormat="1" ht="12.75" x14ac:dyDescent="0.2">
      <c r="A51" s="213"/>
      <c r="B51" s="213" t="s">
        <v>572</v>
      </c>
      <c r="C51" s="234" t="s">
        <v>566</v>
      </c>
      <c r="D51" s="239">
        <v>20</v>
      </c>
      <c r="E51" s="228"/>
      <c r="F51" s="77"/>
      <c r="G51" s="186"/>
      <c r="H51" s="186"/>
    </row>
    <row r="52" spans="1:9" s="226" customFormat="1" ht="12.75" x14ac:dyDescent="0.2">
      <c r="A52" s="213"/>
      <c r="B52" s="213" t="s">
        <v>573</v>
      </c>
      <c r="C52" s="234" t="s">
        <v>567</v>
      </c>
      <c r="D52" s="239">
        <v>8</v>
      </c>
      <c r="E52" s="228"/>
      <c r="F52" s="76"/>
      <c r="G52" s="186"/>
      <c r="H52" s="186"/>
      <c r="I52" s="186"/>
    </row>
    <row r="53" spans="1:9" s="226" customFormat="1" ht="12.75" x14ac:dyDescent="0.2">
      <c r="A53" s="213"/>
      <c r="B53" s="213" t="s">
        <v>574</v>
      </c>
      <c r="C53" s="234" t="s">
        <v>568</v>
      </c>
      <c r="D53" s="239">
        <v>8</v>
      </c>
      <c r="E53" s="228"/>
      <c r="F53" s="76"/>
      <c r="G53" s="186"/>
      <c r="H53" s="186"/>
    </row>
    <row r="54" spans="1:9" s="226" customFormat="1" ht="12.75" x14ac:dyDescent="0.2">
      <c r="A54" s="213"/>
      <c r="B54" s="213" t="s">
        <v>35</v>
      </c>
      <c r="C54" s="240" t="s">
        <v>129</v>
      </c>
      <c r="D54" s="180">
        <v>10</v>
      </c>
      <c r="E54" s="228"/>
      <c r="F54" s="78"/>
      <c r="G54" s="186"/>
      <c r="H54" s="186"/>
    </row>
    <row r="55" spans="1:9" s="226" customFormat="1" ht="12.75" x14ac:dyDescent="0.2">
      <c r="A55" s="213"/>
      <c r="B55" s="213"/>
      <c r="C55" s="220"/>
      <c r="D55" s="114"/>
      <c r="E55" s="228"/>
      <c r="F55" s="114"/>
      <c r="G55" s="186"/>
      <c r="H55" s="186"/>
    </row>
    <row r="56" spans="1:9" x14ac:dyDescent="0.25">
      <c r="A56" s="221" t="s">
        <v>412</v>
      </c>
      <c r="B56" s="221" t="s">
        <v>38</v>
      </c>
      <c r="C56" s="222" t="s">
        <v>37</v>
      </c>
      <c r="D56" s="27">
        <f>SUM(D57:D65)</f>
        <v>111</v>
      </c>
      <c r="E56" s="27"/>
      <c r="F56" s="27">
        <f t="shared" ref="F56" si="3">SUM(F57:F65)</f>
        <v>0</v>
      </c>
    </row>
    <row r="57" spans="1:9" s="226" customFormat="1" ht="12.75" x14ac:dyDescent="0.2">
      <c r="A57" s="213"/>
      <c r="B57" s="213" t="s">
        <v>39</v>
      </c>
      <c r="C57" s="214" t="s">
        <v>334</v>
      </c>
      <c r="D57" s="114"/>
      <c r="E57" s="228"/>
      <c r="F57" s="232"/>
      <c r="G57" s="186"/>
      <c r="H57" s="186"/>
    </row>
    <row r="58" spans="1:9" s="226" customFormat="1" ht="12.75" x14ac:dyDescent="0.2">
      <c r="A58" s="213"/>
      <c r="B58" s="213" t="s">
        <v>182</v>
      </c>
      <c r="C58" s="220" t="s">
        <v>176</v>
      </c>
      <c r="D58" s="180">
        <v>14</v>
      </c>
      <c r="E58" s="228"/>
      <c r="F58" s="76"/>
      <c r="G58" s="186"/>
      <c r="H58" s="186"/>
    </row>
    <row r="59" spans="1:9" s="226" customFormat="1" ht="12.75" x14ac:dyDescent="0.2">
      <c r="A59" s="213"/>
      <c r="B59" s="213" t="s">
        <v>183</v>
      </c>
      <c r="C59" s="220" t="s">
        <v>175</v>
      </c>
      <c r="D59" s="180">
        <v>14</v>
      </c>
      <c r="E59" s="228"/>
      <c r="F59" s="76"/>
      <c r="G59" s="234"/>
      <c r="H59" s="186"/>
    </row>
    <row r="60" spans="1:9" s="226" customFormat="1" ht="12.75" x14ac:dyDescent="0.2">
      <c r="A60" s="213"/>
      <c r="B60" s="213" t="s">
        <v>184</v>
      </c>
      <c r="C60" s="220" t="s">
        <v>387</v>
      </c>
      <c r="D60" s="180">
        <v>18</v>
      </c>
      <c r="E60" s="228"/>
      <c r="F60" s="76"/>
      <c r="G60" s="234"/>
      <c r="H60" s="186"/>
    </row>
    <row r="61" spans="1:9" s="226" customFormat="1" ht="12.75" x14ac:dyDescent="0.2">
      <c r="A61" s="213"/>
      <c r="B61" s="213" t="s">
        <v>40</v>
      </c>
      <c r="C61" s="214" t="s">
        <v>388</v>
      </c>
      <c r="D61" s="180"/>
      <c r="E61" s="228"/>
      <c r="F61" s="76"/>
      <c r="G61" s="234"/>
      <c r="H61" s="186"/>
    </row>
    <row r="62" spans="1:9" s="226" customFormat="1" ht="12.75" x14ac:dyDescent="0.2">
      <c r="A62" s="213"/>
      <c r="B62" s="213" t="s">
        <v>179</v>
      </c>
      <c r="C62" s="220" t="s">
        <v>177</v>
      </c>
      <c r="D62" s="180">
        <v>20</v>
      </c>
      <c r="E62" s="228"/>
      <c r="F62" s="76"/>
      <c r="G62" s="234"/>
      <c r="H62" s="186"/>
    </row>
    <row r="63" spans="1:9" s="226" customFormat="1" ht="12.75" x14ac:dyDescent="0.2">
      <c r="A63" s="213"/>
      <c r="B63" s="213" t="s">
        <v>180</v>
      </c>
      <c r="C63" s="220" t="s">
        <v>614</v>
      </c>
      <c r="D63" s="180">
        <v>30</v>
      </c>
      <c r="E63" s="228"/>
      <c r="F63" s="76"/>
      <c r="G63" s="234"/>
      <c r="H63" s="186"/>
    </row>
    <row r="64" spans="1:9" s="226" customFormat="1" ht="12.75" x14ac:dyDescent="0.2">
      <c r="A64" s="213"/>
      <c r="B64" s="213" t="s">
        <v>181</v>
      </c>
      <c r="C64" s="220" t="s">
        <v>178</v>
      </c>
      <c r="D64" s="180">
        <v>15</v>
      </c>
      <c r="E64" s="228"/>
      <c r="F64" s="76"/>
      <c r="G64" s="234"/>
      <c r="H64" s="186"/>
    </row>
    <row r="65" spans="1:8" s="226" customFormat="1" ht="12.75" x14ac:dyDescent="0.2">
      <c r="A65" s="213"/>
      <c r="B65" s="213"/>
      <c r="C65" s="220"/>
      <c r="D65" s="114"/>
      <c r="E65" s="228"/>
      <c r="F65" s="114"/>
      <c r="G65" s="234"/>
      <c r="H65" s="186"/>
    </row>
    <row r="66" spans="1:8" x14ac:dyDescent="0.25">
      <c r="A66" s="221" t="s">
        <v>412</v>
      </c>
      <c r="B66" s="221" t="s">
        <v>48</v>
      </c>
      <c r="C66" s="222" t="s">
        <v>45</v>
      </c>
      <c r="D66" s="27">
        <f>SUM(D67:D75)</f>
        <v>197</v>
      </c>
      <c r="E66" s="27"/>
      <c r="F66" s="27">
        <f t="shared" ref="F66" si="4">SUM(F67:F75)</f>
        <v>0</v>
      </c>
    </row>
    <row r="67" spans="1:8" s="244" customFormat="1" ht="12.75" x14ac:dyDescent="0.25">
      <c r="A67" s="241" t="s">
        <v>487</v>
      </c>
      <c r="B67" s="242" t="s">
        <v>46</v>
      </c>
      <c r="C67" s="243" t="s">
        <v>507</v>
      </c>
      <c r="D67" s="230">
        <v>50</v>
      </c>
      <c r="F67" s="77"/>
      <c r="G67" s="245"/>
      <c r="H67" s="245"/>
    </row>
    <row r="68" spans="1:8" s="226" customFormat="1" ht="12.75" x14ac:dyDescent="0.2">
      <c r="A68" s="241"/>
      <c r="B68" s="242" t="s">
        <v>47</v>
      </c>
      <c r="C68" s="243" t="s">
        <v>506</v>
      </c>
      <c r="D68" s="230">
        <v>50</v>
      </c>
      <c r="E68" s="244"/>
      <c r="F68" s="77"/>
      <c r="G68" s="186"/>
      <c r="H68" s="186"/>
    </row>
    <row r="69" spans="1:8" s="226" customFormat="1" ht="12.75" x14ac:dyDescent="0.2">
      <c r="A69" s="241"/>
      <c r="B69" s="242" t="s">
        <v>488</v>
      </c>
      <c r="C69" s="243" t="s">
        <v>508</v>
      </c>
      <c r="D69" s="230">
        <v>15</v>
      </c>
      <c r="E69" s="244"/>
      <c r="F69" s="77"/>
      <c r="G69" s="186"/>
      <c r="H69" s="186"/>
    </row>
    <row r="70" spans="1:8" s="226" customFormat="1" ht="12.75" x14ac:dyDescent="0.2">
      <c r="A70" s="241"/>
      <c r="B70" s="242" t="s">
        <v>489</v>
      </c>
      <c r="C70" s="243" t="s">
        <v>490</v>
      </c>
      <c r="D70" s="230">
        <v>20</v>
      </c>
      <c r="E70" s="244"/>
      <c r="F70" s="77"/>
      <c r="G70" s="186"/>
      <c r="H70" s="186"/>
    </row>
    <row r="71" spans="1:8" s="226" customFormat="1" ht="12.75" x14ac:dyDescent="0.2">
      <c r="A71" s="213" t="s">
        <v>657</v>
      </c>
      <c r="B71" s="242" t="s">
        <v>510</v>
      </c>
      <c r="C71" s="229" t="s">
        <v>509</v>
      </c>
      <c r="D71" s="230"/>
      <c r="E71" s="228"/>
      <c r="F71" s="246"/>
      <c r="G71" s="186"/>
      <c r="H71" s="186"/>
    </row>
    <row r="72" spans="1:8" s="226" customFormat="1" ht="12.75" x14ac:dyDescent="0.2">
      <c r="A72" s="213"/>
      <c r="B72" s="242" t="s">
        <v>511</v>
      </c>
      <c r="C72" s="247" t="s">
        <v>372</v>
      </c>
      <c r="D72" s="230">
        <v>30</v>
      </c>
      <c r="E72" s="228"/>
      <c r="F72" s="76"/>
      <c r="G72" s="186"/>
      <c r="H72" s="186"/>
    </row>
    <row r="73" spans="1:8" s="226" customFormat="1" ht="12.75" x14ac:dyDescent="0.2">
      <c r="A73" s="213"/>
      <c r="B73" s="242" t="s">
        <v>512</v>
      </c>
      <c r="C73" s="227" t="s">
        <v>136</v>
      </c>
      <c r="D73" s="180">
        <v>12</v>
      </c>
      <c r="E73" s="228"/>
      <c r="F73" s="76"/>
      <c r="G73" s="186"/>
      <c r="H73" s="186"/>
    </row>
    <row r="74" spans="1:8" s="226" customFormat="1" ht="12.75" x14ac:dyDescent="0.2">
      <c r="A74" s="213"/>
      <c r="B74" s="242" t="s">
        <v>513</v>
      </c>
      <c r="C74" s="227" t="s">
        <v>137</v>
      </c>
      <c r="D74" s="180">
        <v>20</v>
      </c>
      <c r="E74" s="228"/>
      <c r="F74" s="76"/>
      <c r="G74" s="186"/>
      <c r="H74" s="186"/>
    </row>
    <row r="75" spans="1:8" s="226" customFormat="1" ht="12.75" x14ac:dyDescent="0.2">
      <c r="A75" s="213"/>
      <c r="B75" s="213"/>
      <c r="C75" s="248"/>
      <c r="D75" s="114"/>
      <c r="E75" s="249"/>
      <c r="F75" s="114"/>
      <c r="G75" s="186"/>
      <c r="H75" s="186"/>
    </row>
    <row r="76" spans="1:8" x14ac:dyDescent="0.25">
      <c r="A76" s="250" t="s">
        <v>412</v>
      </c>
      <c r="B76" s="250" t="s">
        <v>157</v>
      </c>
      <c r="C76" s="251" t="s">
        <v>640</v>
      </c>
      <c r="D76" s="75">
        <f>+D77+D91+D102</f>
        <v>860</v>
      </c>
      <c r="E76" s="75"/>
      <c r="F76" s="75">
        <f>+F77+F91+F102</f>
        <v>0</v>
      </c>
      <c r="H76" s="252"/>
    </row>
    <row r="77" spans="1:8" x14ac:dyDescent="0.25">
      <c r="A77" s="253"/>
      <c r="B77" s="221" t="s">
        <v>157</v>
      </c>
      <c r="C77" s="222" t="s">
        <v>641</v>
      </c>
      <c r="D77" s="35">
        <f>SUM(D78:D90)</f>
        <v>796</v>
      </c>
      <c r="E77" s="35"/>
      <c r="F77" s="35">
        <f t="shared" ref="F77" si="5">SUM(F78:F90)</f>
        <v>0</v>
      </c>
    </row>
    <row r="78" spans="1:8" s="186" customFormat="1" ht="12.75" x14ac:dyDescent="0.2">
      <c r="A78" s="254"/>
      <c r="B78" s="255" t="s">
        <v>168</v>
      </c>
      <c r="C78" s="256" t="s">
        <v>631</v>
      </c>
      <c r="D78" s="256">
        <v>104</v>
      </c>
      <c r="E78" s="254"/>
      <c r="F78" s="77"/>
    </row>
    <row r="79" spans="1:8" s="186" customFormat="1" ht="12.75" x14ac:dyDescent="0.2">
      <c r="A79" s="254"/>
      <c r="B79" s="255" t="s">
        <v>169</v>
      </c>
      <c r="C79" s="256" t="s">
        <v>166</v>
      </c>
      <c r="D79" s="256">
        <v>56</v>
      </c>
      <c r="E79" s="254"/>
      <c r="F79" s="77"/>
    </row>
    <row r="80" spans="1:8" s="186" customFormat="1" ht="38.25" x14ac:dyDescent="0.2">
      <c r="A80" s="254"/>
      <c r="B80" s="255" t="s">
        <v>170</v>
      </c>
      <c r="C80" s="257" t="s">
        <v>637</v>
      </c>
      <c r="D80" s="256">
        <v>96</v>
      </c>
      <c r="E80" s="254"/>
      <c r="F80" s="77"/>
    </row>
    <row r="81" spans="1:9" s="186" customFormat="1" ht="38.25" x14ac:dyDescent="0.2">
      <c r="A81" s="254"/>
      <c r="B81" s="255" t="s">
        <v>171</v>
      </c>
      <c r="C81" s="257" t="s">
        <v>638</v>
      </c>
      <c r="D81" s="256">
        <v>128</v>
      </c>
      <c r="E81" s="254"/>
      <c r="F81" s="77"/>
    </row>
    <row r="82" spans="1:9" s="186" customFormat="1" ht="12.75" x14ac:dyDescent="0.2">
      <c r="A82" s="254"/>
      <c r="B82" s="255" t="s">
        <v>172</v>
      </c>
      <c r="C82" s="256" t="s">
        <v>632</v>
      </c>
      <c r="D82" s="256">
        <v>88</v>
      </c>
      <c r="E82" s="254"/>
      <c r="F82" s="77"/>
    </row>
    <row r="83" spans="1:9" s="186" customFormat="1" ht="12.75" x14ac:dyDescent="0.2">
      <c r="A83" s="254"/>
      <c r="B83" s="255" t="s">
        <v>173</v>
      </c>
      <c r="C83" s="256" t="s">
        <v>633</v>
      </c>
      <c r="D83" s="256">
        <v>32</v>
      </c>
      <c r="E83" s="254"/>
      <c r="F83" s="77"/>
    </row>
    <row r="84" spans="1:9" s="186" customFormat="1" ht="12.75" x14ac:dyDescent="0.2">
      <c r="A84" s="254"/>
      <c r="B84" s="255" t="s">
        <v>174</v>
      </c>
      <c r="C84" s="258" t="s">
        <v>634</v>
      </c>
      <c r="D84" s="256">
        <v>64</v>
      </c>
      <c r="E84" s="254"/>
      <c r="F84" s="77"/>
    </row>
    <row r="85" spans="1:9" s="186" customFormat="1" ht="12.75" x14ac:dyDescent="0.2">
      <c r="A85" s="254"/>
      <c r="B85" s="255" t="s">
        <v>516</v>
      </c>
      <c r="C85" s="258" t="s">
        <v>639</v>
      </c>
      <c r="D85" s="256">
        <v>60</v>
      </c>
      <c r="E85" s="254"/>
      <c r="F85" s="77"/>
    </row>
    <row r="86" spans="1:9" s="186" customFormat="1" ht="12.75" x14ac:dyDescent="0.2">
      <c r="A86" s="254"/>
      <c r="B86" s="255" t="s">
        <v>517</v>
      </c>
      <c r="C86" s="258" t="s">
        <v>630</v>
      </c>
      <c r="D86" s="254">
        <v>40</v>
      </c>
      <c r="E86" s="254"/>
      <c r="F86" s="77"/>
    </row>
    <row r="87" spans="1:9" s="186" customFormat="1" ht="12.75" x14ac:dyDescent="0.2">
      <c r="A87" s="254"/>
      <c r="B87" s="255" t="s">
        <v>518</v>
      </c>
      <c r="C87" s="258" t="s">
        <v>167</v>
      </c>
      <c r="D87" s="254">
        <v>16</v>
      </c>
      <c r="E87" s="254"/>
      <c r="F87" s="77"/>
    </row>
    <row r="88" spans="1:9" s="186" customFormat="1" ht="12.75" x14ac:dyDescent="0.2">
      <c r="A88" s="254"/>
      <c r="B88" s="255" t="s">
        <v>519</v>
      </c>
      <c r="C88" s="258" t="s">
        <v>636</v>
      </c>
      <c r="D88" s="254">
        <v>64</v>
      </c>
      <c r="E88" s="254"/>
      <c r="F88" s="77"/>
    </row>
    <row r="89" spans="1:9" s="234" customFormat="1" ht="25.5" x14ac:dyDescent="0.2">
      <c r="A89" s="254"/>
      <c r="B89" s="255" t="s">
        <v>520</v>
      </c>
      <c r="C89" s="257" t="s">
        <v>635</v>
      </c>
      <c r="D89" s="254">
        <v>48</v>
      </c>
      <c r="E89" s="254"/>
      <c r="F89" s="77"/>
    </row>
    <row r="90" spans="1:9" s="186" customFormat="1" ht="12.75" x14ac:dyDescent="0.2">
      <c r="A90" s="245"/>
      <c r="B90" s="245"/>
      <c r="C90" s="259"/>
      <c r="D90" s="260"/>
      <c r="E90" s="245"/>
      <c r="F90" s="207"/>
    </row>
    <row r="91" spans="1:9" x14ac:dyDescent="0.25">
      <c r="A91" s="221"/>
      <c r="B91" s="221"/>
      <c r="C91" s="261" t="s">
        <v>491</v>
      </c>
      <c r="D91" s="36">
        <f>SUM(D92:D101)</f>
        <v>44</v>
      </c>
      <c r="E91" s="36"/>
      <c r="F91" s="36">
        <f t="shared" ref="F91" si="6">SUM(F92:F101)</f>
        <v>0</v>
      </c>
      <c r="G91" s="262" t="s">
        <v>660</v>
      </c>
      <c r="H91" s="186" t="s">
        <v>662</v>
      </c>
      <c r="I91" s="186"/>
    </row>
    <row r="92" spans="1:9" s="226" customFormat="1" ht="12.75" x14ac:dyDescent="0.2">
      <c r="A92" s="213"/>
      <c r="B92" s="213" t="s">
        <v>492</v>
      </c>
      <c r="C92" s="263" t="s">
        <v>525</v>
      </c>
      <c r="D92" s="264">
        <v>0</v>
      </c>
      <c r="E92" s="225"/>
      <c r="F92" s="102">
        <f>+G92*H92</f>
        <v>0</v>
      </c>
      <c r="G92" s="76"/>
      <c r="H92" s="265">
        <v>15</v>
      </c>
      <c r="I92" s="186"/>
    </row>
    <row r="93" spans="1:9" s="226" customFormat="1" ht="12.75" x14ac:dyDescent="0.2">
      <c r="A93" s="213" t="s">
        <v>658</v>
      </c>
      <c r="B93" s="213" t="s">
        <v>493</v>
      </c>
      <c r="C93" s="263" t="s">
        <v>526</v>
      </c>
      <c r="D93" s="264">
        <v>12</v>
      </c>
      <c r="E93" s="225"/>
      <c r="F93" s="102">
        <f t="shared" ref="F93:F100" si="7">+G93*H93</f>
        <v>0</v>
      </c>
      <c r="G93" s="76"/>
      <c r="H93" s="265">
        <v>12</v>
      </c>
      <c r="I93" s="186"/>
    </row>
    <row r="94" spans="1:9" s="226" customFormat="1" ht="12.75" x14ac:dyDescent="0.2">
      <c r="A94" s="213"/>
      <c r="B94" s="213" t="s">
        <v>494</v>
      </c>
      <c r="C94" s="263" t="s">
        <v>527</v>
      </c>
      <c r="D94" s="264">
        <v>0</v>
      </c>
      <c r="E94" s="225"/>
      <c r="F94" s="102"/>
      <c r="G94" s="76"/>
      <c r="H94" s="265" t="s">
        <v>530</v>
      </c>
      <c r="I94" s="186"/>
    </row>
    <row r="95" spans="1:9" s="226" customFormat="1" ht="12.75" x14ac:dyDescent="0.2">
      <c r="A95" s="213"/>
      <c r="B95" s="213" t="s">
        <v>495</v>
      </c>
      <c r="C95" s="263" t="s">
        <v>528</v>
      </c>
      <c r="D95" s="264">
        <v>0</v>
      </c>
      <c r="E95" s="225"/>
      <c r="F95" s="102">
        <f t="shared" si="7"/>
        <v>0</v>
      </c>
      <c r="G95" s="76"/>
      <c r="H95" s="265">
        <v>15</v>
      </c>
      <c r="I95" s="186"/>
    </row>
    <row r="96" spans="1:9" s="226" customFormat="1" ht="12.75" x14ac:dyDescent="0.2">
      <c r="A96" s="213" t="s">
        <v>658</v>
      </c>
      <c r="B96" s="213" t="s">
        <v>496</v>
      </c>
      <c r="C96" s="266" t="s">
        <v>817</v>
      </c>
      <c r="D96" s="264">
        <v>12</v>
      </c>
      <c r="E96" s="225"/>
      <c r="F96" s="102">
        <f t="shared" si="7"/>
        <v>0</v>
      </c>
      <c r="G96" s="102"/>
      <c r="H96" s="265">
        <v>25</v>
      </c>
      <c r="I96" s="186"/>
    </row>
    <row r="97" spans="1:9" s="226" customFormat="1" ht="12.75" x14ac:dyDescent="0.2">
      <c r="A97" s="213"/>
      <c r="B97" s="213" t="s">
        <v>497</v>
      </c>
      <c r="C97" s="266" t="s">
        <v>661</v>
      </c>
      <c r="D97" s="264">
        <v>0</v>
      </c>
      <c r="E97" s="228"/>
      <c r="F97" s="102">
        <f t="shared" si="7"/>
        <v>0</v>
      </c>
      <c r="G97" s="76"/>
      <c r="H97" s="265">
        <v>30</v>
      </c>
      <c r="I97" s="186"/>
    </row>
    <row r="98" spans="1:9" s="226" customFormat="1" ht="12.75" x14ac:dyDescent="0.2">
      <c r="A98" s="213"/>
      <c r="B98" s="213" t="s">
        <v>498</v>
      </c>
      <c r="C98" s="266" t="s">
        <v>612</v>
      </c>
      <c r="D98" s="264">
        <v>0</v>
      </c>
      <c r="E98" s="225"/>
      <c r="F98" s="102">
        <f t="shared" si="7"/>
        <v>0</v>
      </c>
      <c r="G98" s="76"/>
      <c r="H98" s="265">
        <v>35</v>
      </c>
      <c r="I98" s="186"/>
    </row>
    <row r="99" spans="1:9" s="226" customFormat="1" ht="12.75" x14ac:dyDescent="0.2">
      <c r="A99" s="213"/>
      <c r="B99" s="213" t="s">
        <v>499</v>
      </c>
      <c r="C99" s="263" t="s">
        <v>529</v>
      </c>
      <c r="D99" s="264">
        <v>0</v>
      </c>
      <c r="F99" s="102"/>
      <c r="G99" s="175"/>
      <c r="H99" s="265" t="s">
        <v>530</v>
      </c>
      <c r="I99" s="186"/>
    </row>
    <row r="100" spans="1:9" s="226" customFormat="1" ht="12.75" x14ac:dyDescent="0.2">
      <c r="A100" s="213" t="s">
        <v>659</v>
      </c>
      <c r="B100" s="213" t="s">
        <v>542</v>
      </c>
      <c r="C100" s="263" t="s">
        <v>531</v>
      </c>
      <c r="D100" s="264">
        <v>20</v>
      </c>
      <c r="F100" s="102">
        <f t="shared" si="7"/>
        <v>0</v>
      </c>
      <c r="G100" s="175"/>
      <c r="H100" s="265">
        <v>10</v>
      </c>
      <c r="I100" s="186"/>
    </row>
    <row r="101" spans="1:9" s="226" customFormat="1" ht="12.75" x14ac:dyDescent="0.2">
      <c r="A101" s="213"/>
      <c r="B101" s="223"/>
      <c r="C101" s="267"/>
      <c r="D101" s="230"/>
      <c r="F101" s="268"/>
      <c r="H101" s="269"/>
      <c r="I101" s="186"/>
    </row>
    <row r="102" spans="1:9" x14ac:dyDescent="0.25">
      <c r="A102" s="221"/>
      <c r="B102" s="221" t="s">
        <v>500</v>
      </c>
      <c r="C102" s="261" t="s">
        <v>57</v>
      </c>
      <c r="D102" s="36">
        <f>SUM(D103:D106)</f>
        <v>20</v>
      </c>
      <c r="E102" s="36"/>
      <c r="F102" s="36">
        <f t="shared" ref="F102" si="8">SUM(F103:F106)</f>
        <v>0</v>
      </c>
      <c r="G102" s="262" t="s">
        <v>660</v>
      </c>
      <c r="H102" s="186" t="s">
        <v>662</v>
      </c>
      <c r="I102" s="186"/>
    </row>
    <row r="103" spans="1:9" s="226" customFormat="1" ht="12.75" x14ac:dyDescent="0.2">
      <c r="A103" s="213" t="s">
        <v>658</v>
      </c>
      <c r="B103" s="223" t="s">
        <v>501</v>
      </c>
      <c r="C103" s="270" t="s">
        <v>535</v>
      </c>
      <c r="D103" s="271">
        <v>20</v>
      </c>
      <c r="E103" s="225"/>
      <c r="F103" s="173">
        <f>+G103*H103</f>
        <v>0</v>
      </c>
      <c r="G103" s="110"/>
      <c r="H103" s="265">
        <v>40</v>
      </c>
      <c r="I103" s="186"/>
    </row>
    <row r="104" spans="1:9" s="226" customFormat="1" ht="12.75" x14ac:dyDescent="0.2">
      <c r="A104" s="213"/>
      <c r="B104" s="223" t="s">
        <v>502</v>
      </c>
      <c r="C104" s="270" t="s">
        <v>277</v>
      </c>
      <c r="D104" s="271">
        <v>0</v>
      </c>
      <c r="E104" s="225"/>
      <c r="F104" s="173">
        <f t="shared" ref="F104:F105" si="9">+G104*H104</f>
        <v>0</v>
      </c>
      <c r="G104" s="110"/>
      <c r="H104" s="265">
        <v>12</v>
      </c>
      <c r="I104" s="186"/>
    </row>
    <row r="105" spans="1:9" s="226" customFormat="1" ht="12.75" x14ac:dyDescent="0.2">
      <c r="A105" s="213"/>
      <c r="B105" s="223" t="s">
        <v>534</v>
      </c>
      <c r="C105" s="270" t="s">
        <v>536</v>
      </c>
      <c r="D105" s="271">
        <v>0</v>
      </c>
      <c r="E105" s="228"/>
      <c r="F105" s="173">
        <f t="shared" si="9"/>
        <v>0</v>
      </c>
      <c r="G105" s="110"/>
      <c r="H105" s="265">
        <v>12</v>
      </c>
      <c r="I105" s="186"/>
    </row>
    <row r="106" spans="1:9" s="226" customFormat="1" ht="12.75" x14ac:dyDescent="0.2">
      <c r="B106" s="213"/>
      <c r="C106" s="272"/>
      <c r="D106" s="273"/>
      <c r="E106" s="274"/>
      <c r="F106" s="275"/>
      <c r="H106" s="186"/>
    </row>
    <row r="107" spans="1:9" x14ac:dyDescent="0.25">
      <c r="A107" s="250"/>
      <c r="B107" s="250" t="s">
        <v>20</v>
      </c>
      <c r="C107" s="276" t="s">
        <v>57</v>
      </c>
      <c r="D107" s="32">
        <f>SUM(D108:D108)</f>
        <v>50</v>
      </c>
      <c r="E107" s="32">
        <f>SUM(E108:E108)</f>
        <v>0</v>
      </c>
      <c r="F107" s="32">
        <f>SUM(F108:F108)</f>
        <v>0</v>
      </c>
      <c r="G107" s="187"/>
      <c r="I107" s="186"/>
    </row>
    <row r="108" spans="1:9" s="226" customFormat="1" ht="12.75" x14ac:dyDescent="0.2">
      <c r="A108" s="244"/>
      <c r="B108" s="223" t="s">
        <v>656</v>
      </c>
      <c r="C108" s="270" t="s">
        <v>575</v>
      </c>
      <c r="D108" s="260">
        <v>50</v>
      </c>
      <c r="E108" s="244"/>
      <c r="F108" s="77"/>
      <c r="H108" s="186"/>
      <c r="I108" s="186"/>
    </row>
    <row r="109" spans="1:9" x14ac:dyDescent="0.25">
      <c r="I109" s="186"/>
    </row>
    <row r="110" spans="1:9" s="204" customFormat="1" x14ac:dyDescent="0.3">
      <c r="A110" s="277" t="s">
        <v>978</v>
      </c>
      <c r="B110" s="278"/>
      <c r="C110" s="279"/>
      <c r="D110" s="280"/>
      <c r="E110" s="278"/>
      <c r="F110" s="281"/>
      <c r="G110" s="186"/>
      <c r="H110" s="186"/>
      <c r="I110" s="186"/>
    </row>
    <row r="112" spans="1:9" s="204" customFormat="1" x14ac:dyDescent="0.3">
      <c r="A112" s="282" t="s">
        <v>412</v>
      </c>
      <c r="B112" s="282" t="s">
        <v>48</v>
      </c>
      <c r="C112" s="283" t="s">
        <v>45</v>
      </c>
      <c r="D112" s="27">
        <f>SUM(D113:D121)</f>
        <v>520</v>
      </c>
      <c r="E112" s="27"/>
      <c r="F112" s="27">
        <f>SUM(F113:F121)</f>
        <v>0</v>
      </c>
    </row>
    <row r="113" spans="1:6" s="186" customFormat="1" ht="12.75" x14ac:dyDescent="0.2">
      <c r="A113" s="245"/>
      <c r="B113" s="284" t="s">
        <v>693</v>
      </c>
      <c r="C113" s="259" t="s">
        <v>992</v>
      </c>
      <c r="D113" s="271">
        <v>90</v>
      </c>
      <c r="E113" s="245"/>
      <c r="F113" s="102"/>
    </row>
    <row r="114" spans="1:6" s="186" customFormat="1" ht="12.75" x14ac:dyDescent="0.2">
      <c r="A114" s="245"/>
      <c r="B114" s="284" t="s">
        <v>694</v>
      </c>
      <c r="C114" s="259" t="s">
        <v>993</v>
      </c>
      <c r="D114" s="271">
        <v>90</v>
      </c>
      <c r="E114" s="245"/>
      <c r="F114" s="102"/>
    </row>
    <row r="115" spans="1:6" s="186" customFormat="1" ht="12.75" x14ac:dyDescent="0.2">
      <c r="A115" s="245"/>
      <c r="B115" s="284" t="s">
        <v>695</v>
      </c>
      <c r="C115" s="259" t="s">
        <v>994</v>
      </c>
      <c r="D115" s="271">
        <v>90</v>
      </c>
      <c r="E115" s="245"/>
      <c r="F115" s="102"/>
    </row>
    <row r="116" spans="1:6" s="186" customFormat="1" ht="12.75" x14ac:dyDescent="0.2">
      <c r="A116" s="245"/>
      <c r="B116" s="284" t="s">
        <v>696</v>
      </c>
      <c r="C116" s="259" t="s">
        <v>995</v>
      </c>
      <c r="D116" s="271">
        <v>90</v>
      </c>
      <c r="E116" s="245"/>
      <c r="F116" s="102"/>
    </row>
    <row r="117" spans="1:6" s="186" customFormat="1" ht="12.75" x14ac:dyDescent="0.2">
      <c r="A117" s="245"/>
      <c r="B117" s="284" t="s">
        <v>697</v>
      </c>
      <c r="C117" s="259" t="s">
        <v>996</v>
      </c>
      <c r="D117" s="271">
        <v>40</v>
      </c>
      <c r="E117" s="245"/>
      <c r="F117" s="77"/>
    </row>
    <row r="118" spans="1:6" s="186" customFormat="1" ht="12.75" x14ac:dyDescent="0.2">
      <c r="A118" s="245"/>
      <c r="B118" s="284" t="s">
        <v>698</v>
      </c>
      <c r="C118" s="259" t="s">
        <v>997</v>
      </c>
      <c r="D118" s="271">
        <v>40</v>
      </c>
      <c r="E118" s="245"/>
      <c r="F118" s="77"/>
    </row>
    <row r="119" spans="1:6" s="186" customFormat="1" ht="12.75" x14ac:dyDescent="0.2">
      <c r="A119" s="245"/>
      <c r="B119" s="284" t="s">
        <v>699</v>
      </c>
      <c r="C119" s="259" t="s">
        <v>998</v>
      </c>
      <c r="D119" s="271">
        <v>40</v>
      </c>
      <c r="E119" s="245"/>
      <c r="F119" s="77"/>
    </row>
    <row r="120" spans="1:6" s="186" customFormat="1" ht="12.75" x14ac:dyDescent="0.2">
      <c r="A120" s="245"/>
      <c r="B120" s="284" t="s">
        <v>700</v>
      </c>
      <c r="C120" s="259" t="s">
        <v>1008</v>
      </c>
      <c r="D120" s="271">
        <v>40</v>
      </c>
      <c r="E120" s="245"/>
      <c r="F120" s="77"/>
    </row>
    <row r="121" spans="1:6" s="186" customFormat="1" ht="12.75" x14ac:dyDescent="0.2">
      <c r="A121" s="245"/>
      <c r="B121" s="284"/>
      <c r="C121" s="259"/>
      <c r="D121" s="271"/>
      <c r="E121" s="245"/>
      <c r="F121" s="285"/>
    </row>
    <row r="122" spans="1:6" s="186" customFormat="1" ht="12.75" x14ac:dyDescent="0.2">
      <c r="A122" s="245"/>
      <c r="B122" s="284"/>
      <c r="C122" s="259"/>
      <c r="D122" s="271"/>
      <c r="E122" s="245"/>
      <c r="F122" s="285"/>
    </row>
    <row r="123" spans="1:6" s="186" customFormat="1" ht="12.75" x14ac:dyDescent="0.2">
      <c r="A123" s="245"/>
      <c r="B123" s="284"/>
      <c r="C123" s="259"/>
      <c r="D123" s="271"/>
      <c r="E123" s="245"/>
      <c r="F123" s="285"/>
    </row>
    <row r="124" spans="1:6" s="186" customFormat="1" ht="12.75" x14ac:dyDescent="0.2">
      <c r="A124" s="245"/>
      <c r="B124" s="284"/>
      <c r="C124" s="259"/>
      <c r="D124" s="271"/>
      <c r="E124" s="245"/>
      <c r="F124" s="285"/>
    </row>
    <row r="125" spans="1:6" s="186" customFormat="1" ht="12.75" x14ac:dyDescent="0.2">
      <c r="A125" s="245"/>
      <c r="B125" s="284"/>
      <c r="C125" s="259"/>
      <c r="E125" s="245"/>
      <c r="F125" s="285"/>
    </row>
    <row r="126" spans="1:6" s="186" customFormat="1" ht="12.75" x14ac:dyDescent="0.2">
      <c r="A126" s="245"/>
      <c r="B126" s="284"/>
      <c r="C126" s="259"/>
      <c r="D126" s="271"/>
      <c r="E126" s="245"/>
      <c r="F126" s="285"/>
    </row>
    <row r="127" spans="1:6" s="186" customFormat="1" ht="12.75" x14ac:dyDescent="0.2">
      <c r="A127" s="245"/>
      <c r="B127" s="284"/>
      <c r="C127" s="259"/>
      <c r="D127" s="271"/>
      <c r="E127" s="245"/>
      <c r="F127" s="285"/>
    </row>
    <row r="128" spans="1:6" ht="15" x14ac:dyDescent="0.25">
      <c r="B128" s="284"/>
      <c r="C128" s="259"/>
      <c r="D128" s="271"/>
      <c r="F128" s="285"/>
    </row>
    <row r="129" spans="1:6" ht="15" x14ac:dyDescent="0.25">
      <c r="B129" s="284"/>
      <c r="C129" s="259"/>
      <c r="D129" s="271"/>
      <c r="F129" s="285"/>
    </row>
    <row r="130" spans="1:6" ht="15" x14ac:dyDescent="0.25">
      <c r="B130" s="284"/>
      <c r="C130" s="259"/>
      <c r="D130" s="271"/>
      <c r="F130" s="285"/>
    </row>
    <row r="131" spans="1:6" ht="15" x14ac:dyDescent="0.25">
      <c r="B131" s="284"/>
      <c r="C131" s="259"/>
      <c r="D131" s="271"/>
      <c r="F131" s="285"/>
    </row>
    <row r="132" spans="1:6" ht="15" x14ac:dyDescent="0.25">
      <c r="B132" s="284"/>
      <c r="C132" s="259"/>
      <c r="D132" s="271"/>
      <c r="F132" s="285"/>
    </row>
    <row r="133" spans="1:6" ht="15" x14ac:dyDescent="0.25">
      <c r="B133" s="284"/>
      <c r="C133" s="259"/>
      <c r="D133" s="271"/>
      <c r="F133" s="285"/>
    </row>
    <row r="134" spans="1:6" x14ac:dyDescent="0.25">
      <c r="D134" s="271"/>
    </row>
    <row r="135" spans="1:6" x14ac:dyDescent="0.25">
      <c r="A135" s="286" t="s">
        <v>1013</v>
      </c>
      <c r="D135" s="271"/>
    </row>
    <row r="136" spans="1:6" x14ac:dyDescent="0.25">
      <c r="D136" s="271"/>
    </row>
  </sheetData>
  <sheetProtection algorithmName="SHA-512" hashValue="b0sHcMZUoYRo37VNOJRPYtkyGuqR7V+hOvqPs5n55sebdG/dIt0ka8PGC8unSXsX2iQklQreyKpUU0RywjAgyw==" saltValue="eswgH0TZOyzAwdvcY4UboA==" spinCount="100000" sheet="1" insertRows="0" selectLockedCells="1"/>
  <phoneticPr fontId="6" type="noConversion"/>
  <pageMargins left="0.7" right="0.7" top="0.75" bottom="0.75" header="0.3" footer="0.3"/>
  <pageSetup paperSize="8" orientation="landscape" horizontalDpi="4294967293" r:id="rId1"/>
  <headerFooter>
    <oddHeader>&amp;C&amp;"Arial Narrow,Običajno"&amp;F - &amp;A</oddHeader>
    <oddFooter>&amp;C&amp;"Arial Narrow,Običajno"Stran &amp;P od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L73"/>
  <sheetViews>
    <sheetView tabSelected="1" view="pageLayout" zoomScaleNormal="100" workbookViewId="0">
      <selection activeCell="F15" sqref="F15"/>
    </sheetView>
  </sheetViews>
  <sheetFormatPr defaultColWidth="9.140625" defaultRowHeight="16.5" x14ac:dyDescent="0.25"/>
  <cols>
    <col min="1" max="1" width="12.140625" style="181" customWidth="1"/>
    <col min="2" max="2" width="12.85546875" style="181" customWidth="1"/>
    <col min="3" max="3" width="64.7109375" style="322" customWidth="1"/>
    <col min="4" max="4" width="20.7109375" style="288" customWidth="1"/>
    <col min="5" max="5" width="3" style="181" customWidth="1"/>
    <col min="6" max="6" width="20.7109375" style="323" customWidth="1"/>
    <col min="7" max="7" width="8.42578125" style="181" customWidth="1"/>
    <col min="8" max="8" width="17.7109375" style="181" customWidth="1"/>
    <col min="9" max="16384" width="9.140625" style="181"/>
  </cols>
  <sheetData>
    <row r="1" spans="1:12" ht="20.25" x14ac:dyDescent="0.25">
      <c r="A1" s="199"/>
      <c r="B1" s="191"/>
      <c r="C1" s="287" t="s">
        <v>14</v>
      </c>
      <c r="E1" s="185"/>
      <c r="F1" s="289"/>
    </row>
    <row r="2" spans="1:12" x14ac:dyDescent="0.25">
      <c r="A2" s="199"/>
      <c r="B2" s="191"/>
      <c r="C2" s="290" t="s">
        <v>13</v>
      </c>
      <c r="E2" s="185"/>
      <c r="F2" s="291"/>
    </row>
    <row r="3" spans="1:12" x14ac:dyDescent="0.25">
      <c r="A3" s="213"/>
      <c r="B3" s="191"/>
      <c r="C3" s="292" t="s">
        <v>15</v>
      </c>
      <c r="E3" s="185"/>
      <c r="F3" s="293"/>
    </row>
    <row r="4" spans="1:12" x14ac:dyDescent="0.25">
      <c r="A4" s="213"/>
      <c r="B4" s="191"/>
      <c r="C4" s="292"/>
      <c r="E4" s="185"/>
      <c r="F4" s="293"/>
    </row>
    <row r="5" spans="1:12" x14ac:dyDescent="0.25">
      <c r="A5" s="193" t="s">
        <v>977</v>
      </c>
      <c r="B5" s="194"/>
      <c r="C5" s="195" t="s">
        <v>0</v>
      </c>
      <c r="D5" s="196"/>
      <c r="E5" s="197"/>
      <c r="F5" s="198"/>
    </row>
    <row r="6" spans="1:12" x14ac:dyDescent="0.25">
      <c r="A6" s="213"/>
      <c r="B6" s="191"/>
      <c r="C6" s="292"/>
      <c r="E6" s="185"/>
      <c r="F6" s="293"/>
    </row>
    <row r="7" spans="1:12" s="300" customFormat="1" x14ac:dyDescent="0.3">
      <c r="A7" s="294" t="s">
        <v>17</v>
      </c>
      <c r="B7" s="295" t="s">
        <v>18</v>
      </c>
      <c r="C7" s="296" t="s">
        <v>19</v>
      </c>
      <c r="D7" s="297" t="s">
        <v>539</v>
      </c>
      <c r="E7" s="298"/>
      <c r="F7" s="299" t="s">
        <v>663</v>
      </c>
    </row>
    <row r="9" spans="1:12" s="304" customFormat="1" x14ac:dyDescent="0.25">
      <c r="A9" s="210" t="s">
        <v>3</v>
      </c>
      <c r="B9" s="210" t="s">
        <v>130</v>
      </c>
      <c r="C9" s="301" t="s">
        <v>49</v>
      </c>
      <c r="D9" s="32">
        <f>+D11+D57+D54+D68</f>
        <v>1116</v>
      </c>
      <c r="E9" s="32"/>
      <c r="F9" s="32">
        <f>+F11+F57+F54+F68</f>
        <v>0</v>
      </c>
      <c r="G9" s="181"/>
      <c r="H9" s="302"/>
      <c r="I9" s="303"/>
      <c r="J9" s="181"/>
      <c r="K9" s="181"/>
      <c r="L9" s="181"/>
    </row>
    <row r="10" spans="1:12" x14ac:dyDescent="0.25">
      <c r="A10" s="199"/>
      <c r="B10" s="213"/>
      <c r="C10" s="305"/>
      <c r="D10" s="306"/>
      <c r="E10" s="185"/>
      <c r="F10" s="289"/>
    </row>
    <row r="11" spans="1:12" x14ac:dyDescent="0.25">
      <c r="A11" s="307"/>
      <c r="B11" s="217"/>
      <c r="C11" s="308" t="s">
        <v>50</v>
      </c>
      <c r="D11" s="28">
        <f>SUM(D12:D53)</f>
        <v>649</v>
      </c>
      <c r="E11" s="28"/>
      <c r="F11" s="28">
        <f>SUM(F12:F53)</f>
        <v>0</v>
      </c>
    </row>
    <row r="12" spans="1:12" s="244" customFormat="1" ht="12.75" x14ac:dyDescent="0.25">
      <c r="A12" s="213"/>
      <c r="B12" s="309" t="s">
        <v>27</v>
      </c>
      <c r="C12" s="310" t="s">
        <v>373</v>
      </c>
      <c r="D12" s="264"/>
      <c r="E12" s="228"/>
      <c r="F12" s="311"/>
    </row>
    <row r="13" spans="1:12" s="244" customFormat="1" ht="12.75" x14ac:dyDescent="0.25">
      <c r="A13" s="213"/>
      <c r="B13" s="309" t="s">
        <v>211</v>
      </c>
      <c r="C13" s="312" t="s">
        <v>185</v>
      </c>
      <c r="D13" s="275">
        <v>22</v>
      </c>
      <c r="E13" s="228"/>
      <c r="F13" s="111"/>
    </row>
    <row r="14" spans="1:12" s="244" customFormat="1" ht="12.75" x14ac:dyDescent="0.25">
      <c r="A14" s="213"/>
      <c r="B14" s="309" t="s">
        <v>212</v>
      </c>
      <c r="C14" s="312" t="s">
        <v>186</v>
      </c>
      <c r="D14" s="275">
        <v>15</v>
      </c>
      <c r="E14" s="228"/>
      <c r="F14" s="111"/>
    </row>
    <row r="15" spans="1:12" s="244" customFormat="1" ht="12.75" x14ac:dyDescent="0.25">
      <c r="A15" s="213"/>
      <c r="B15" s="309" t="s">
        <v>213</v>
      </c>
      <c r="C15" s="312" t="s">
        <v>666</v>
      </c>
      <c r="D15" s="275">
        <v>15</v>
      </c>
      <c r="E15" s="228"/>
      <c r="F15" s="111"/>
    </row>
    <row r="16" spans="1:12" s="244" customFormat="1" ht="12.75" x14ac:dyDescent="0.25">
      <c r="A16" s="213"/>
      <c r="B16" s="309" t="s">
        <v>26</v>
      </c>
      <c r="C16" s="310" t="s">
        <v>25</v>
      </c>
      <c r="D16" s="275"/>
      <c r="E16" s="228"/>
      <c r="F16" s="313"/>
    </row>
    <row r="17" spans="1:6" s="244" customFormat="1" ht="12.75" x14ac:dyDescent="0.25">
      <c r="A17" s="213"/>
      <c r="B17" s="309" t="s">
        <v>214</v>
      </c>
      <c r="C17" s="312" t="s">
        <v>187</v>
      </c>
      <c r="D17" s="275">
        <v>8</v>
      </c>
      <c r="E17" s="228"/>
      <c r="F17" s="111"/>
    </row>
    <row r="18" spans="1:6" s="244" customFormat="1" ht="12.75" x14ac:dyDescent="0.25">
      <c r="A18" s="213"/>
      <c r="B18" s="309" t="s">
        <v>215</v>
      </c>
      <c r="C18" s="312" t="s">
        <v>188</v>
      </c>
      <c r="D18" s="275">
        <v>8</v>
      </c>
      <c r="E18" s="228"/>
      <c r="F18" s="111"/>
    </row>
    <row r="19" spans="1:6" s="244" customFormat="1" ht="12.75" x14ac:dyDescent="0.25">
      <c r="A19" s="213"/>
      <c r="B19" s="309" t="s">
        <v>36</v>
      </c>
      <c r="C19" s="310" t="s">
        <v>665</v>
      </c>
      <c r="D19" s="275"/>
      <c r="E19" s="228"/>
      <c r="F19" s="313"/>
    </row>
    <row r="20" spans="1:6" s="244" customFormat="1" ht="12.75" x14ac:dyDescent="0.25">
      <c r="A20" s="213"/>
      <c r="B20" s="309" t="s">
        <v>216</v>
      </c>
      <c r="C20" s="312" t="s">
        <v>189</v>
      </c>
      <c r="D20" s="275">
        <v>28</v>
      </c>
      <c r="E20" s="228"/>
      <c r="F20" s="111"/>
    </row>
    <row r="21" spans="1:6" s="244" customFormat="1" ht="12.75" x14ac:dyDescent="0.25">
      <c r="A21" s="213"/>
      <c r="B21" s="309" t="s">
        <v>217</v>
      </c>
      <c r="C21" s="312" t="s">
        <v>190</v>
      </c>
      <c r="D21" s="275">
        <v>18</v>
      </c>
      <c r="E21" s="228"/>
      <c r="F21" s="111"/>
    </row>
    <row r="22" spans="1:6" s="244" customFormat="1" ht="12.75" x14ac:dyDescent="0.25">
      <c r="A22" s="213"/>
      <c r="B22" s="309" t="s">
        <v>218</v>
      </c>
      <c r="C22" s="312" t="s">
        <v>191</v>
      </c>
      <c r="D22" s="275">
        <v>24</v>
      </c>
      <c r="E22" s="228"/>
      <c r="F22" s="111"/>
    </row>
    <row r="23" spans="1:6" s="244" customFormat="1" ht="12.75" x14ac:dyDescent="0.25">
      <c r="A23" s="213"/>
      <c r="B23" s="309" t="s">
        <v>105</v>
      </c>
      <c r="C23" s="310" t="s">
        <v>111</v>
      </c>
      <c r="D23" s="275"/>
      <c r="E23" s="228"/>
      <c r="F23" s="313"/>
    </row>
    <row r="24" spans="1:6" s="244" customFormat="1" ht="12.75" x14ac:dyDescent="0.25">
      <c r="A24" s="213"/>
      <c r="B24" s="309" t="s">
        <v>219</v>
      </c>
      <c r="C24" s="312" t="s">
        <v>192</v>
      </c>
      <c r="D24" s="275">
        <v>24</v>
      </c>
      <c r="E24" s="228"/>
      <c r="F24" s="111"/>
    </row>
    <row r="25" spans="1:6" s="244" customFormat="1" ht="12.75" x14ac:dyDescent="0.25">
      <c r="A25" s="213"/>
      <c r="B25" s="309" t="s">
        <v>220</v>
      </c>
      <c r="C25" s="312" t="s">
        <v>193</v>
      </c>
      <c r="D25" s="275">
        <v>15</v>
      </c>
      <c r="E25" s="228"/>
      <c r="F25" s="111"/>
    </row>
    <row r="26" spans="1:6" s="244" customFormat="1" ht="12.75" x14ac:dyDescent="0.25">
      <c r="A26" s="213"/>
      <c r="B26" s="309" t="s">
        <v>221</v>
      </c>
      <c r="C26" s="312" t="s">
        <v>194</v>
      </c>
      <c r="D26" s="275">
        <v>34</v>
      </c>
      <c r="E26" s="228"/>
      <c r="F26" s="111"/>
    </row>
    <row r="27" spans="1:6" s="244" customFormat="1" ht="12.75" x14ac:dyDescent="0.25">
      <c r="A27" s="213"/>
      <c r="B27" s="309" t="s">
        <v>112</v>
      </c>
      <c r="C27" s="310" t="s">
        <v>673</v>
      </c>
      <c r="D27" s="275">
        <v>25</v>
      </c>
      <c r="E27" s="228"/>
      <c r="F27" s="111"/>
    </row>
    <row r="28" spans="1:6" s="244" customFormat="1" ht="12.75" x14ac:dyDescent="0.25">
      <c r="A28" s="213"/>
      <c r="B28" s="309" t="s">
        <v>113</v>
      </c>
      <c r="C28" s="310" t="s">
        <v>692</v>
      </c>
      <c r="D28" s="275">
        <v>50</v>
      </c>
      <c r="E28" s="228"/>
      <c r="F28" s="111"/>
    </row>
    <row r="29" spans="1:6" s="244" customFormat="1" ht="12.75" x14ac:dyDescent="0.25">
      <c r="A29" s="213"/>
      <c r="B29" s="309" t="s">
        <v>114</v>
      </c>
      <c r="C29" s="310" t="s">
        <v>115</v>
      </c>
      <c r="D29" s="275"/>
      <c r="E29" s="228"/>
      <c r="F29" s="313"/>
    </row>
    <row r="30" spans="1:6" s="244" customFormat="1" ht="12.75" x14ac:dyDescent="0.25">
      <c r="A30" s="213"/>
      <c r="B30" s="309" t="s">
        <v>222</v>
      </c>
      <c r="C30" s="312" t="s">
        <v>195</v>
      </c>
      <c r="D30" s="275">
        <v>55</v>
      </c>
      <c r="E30" s="228"/>
      <c r="F30" s="111"/>
    </row>
    <row r="31" spans="1:6" s="244" customFormat="1" ht="12.75" x14ac:dyDescent="0.25">
      <c r="A31" s="213"/>
      <c r="B31" s="309" t="s">
        <v>676</v>
      </c>
      <c r="C31" s="312" t="s">
        <v>196</v>
      </c>
      <c r="D31" s="275">
        <v>15</v>
      </c>
      <c r="E31" s="228"/>
      <c r="F31" s="111"/>
    </row>
    <row r="32" spans="1:6" s="244" customFormat="1" ht="12.75" x14ac:dyDescent="0.25">
      <c r="A32" s="213"/>
      <c r="B32" s="309" t="s">
        <v>677</v>
      </c>
      <c r="C32" s="312" t="s">
        <v>197</v>
      </c>
      <c r="D32" s="275">
        <v>10</v>
      </c>
      <c r="E32" s="228"/>
      <c r="F32" s="111"/>
    </row>
    <row r="33" spans="1:6" s="244" customFormat="1" ht="12.75" x14ac:dyDescent="0.25">
      <c r="A33" s="213"/>
      <c r="B33" s="309" t="s">
        <v>116</v>
      </c>
      <c r="C33" s="310" t="s">
        <v>670</v>
      </c>
      <c r="D33" s="275">
        <v>25</v>
      </c>
      <c r="E33" s="228"/>
      <c r="F33" s="111"/>
    </row>
    <row r="34" spans="1:6" s="244" customFormat="1" ht="12.75" x14ac:dyDescent="0.25">
      <c r="A34" s="213"/>
      <c r="B34" s="309" t="s">
        <v>678</v>
      </c>
      <c r="C34" s="310" t="s">
        <v>671</v>
      </c>
      <c r="D34" s="275"/>
      <c r="E34" s="228"/>
      <c r="F34" s="313"/>
    </row>
    <row r="35" spans="1:6" s="244" customFormat="1" ht="12.75" x14ac:dyDescent="0.25">
      <c r="A35" s="213"/>
      <c r="B35" s="309" t="s">
        <v>223</v>
      </c>
      <c r="C35" s="312" t="s">
        <v>199</v>
      </c>
      <c r="D35" s="275">
        <v>10</v>
      </c>
      <c r="E35" s="228"/>
      <c r="F35" s="111"/>
    </row>
    <row r="36" spans="1:6" s="244" customFormat="1" ht="12.75" x14ac:dyDescent="0.25">
      <c r="A36" s="213"/>
      <c r="B36" s="309" t="s">
        <v>224</v>
      </c>
      <c r="C36" s="312" t="s">
        <v>200</v>
      </c>
      <c r="D36" s="275">
        <v>36</v>
      </c>
      <c r="E36" s="228"/>
      <c r="F36" s="111"/>
    </row>
    <row r="37" spans="1:6" s="244" customFormat="1" ht="25.5" x14ac:dyDescent="0.25">
      <c r="A37" s="213"/>
      <c r="B37" s="309" t="s">
        <v>679</v>
      </c>
      <c r="C37" s="310" t="s">
        <v>674</v>
      </c>
      <c r="D37" s="275"/>
      <c r="E37" s="228"/>
      <c r="F37" s="313"/>
    </row>
    <row r="38" spans="1:6" s="244" customFormat="1" ht="12.75" x14ac:dyDescent="0.25">
      <c r="A38" s="213"/>
      <c r="B38" s="309" t="s">
        <v>225</v>
      </c>
      <c r="C38" s="314" t="s">
        <v>675</v>
      </c>
      <c r="D38" s="275">
        <v>8</v>
      </c>
      <c r="E38" s="228"/>
      <c r="F38" s="111"/>
    </row>
    <row r="39" spans="1:6" s="244" customFormat="1" ht="12.75" x14ac:dyDescent="0.25">
      <c r="A39" s="213"/>
      <c r="B39" s="309" t="s">
        <v>680</v>
      </c>
      <c r="C39" s="314" t="s">
        <v>201</v>
      </c>
      <c r="D39" s="275">
        <v>18</v>
      </c>
      <c r="E39" s="228"/>
      <c r="F39" s="111"/>
    </row>
    <row r="40" spans="1:6" s="244" customFormat="1" ht="12.75" x14ac:dyDescent="0.25">
      <c r="A40" s="213"/>
      <c r="B40" s="309" t="s">
        <v>681</v>
      </c>
      <c r="C40" s="314" t="s">
        <v>202</v>
      </c>
      <c r="D40" s="275">
        <v>15</v>
      </c>
      <c r="E40" s="228"/>
      <c r="F40" s="111"/>
    </row>
    <row r="41" spans="1:6" s="244" customFormat="1" ht="12.75" x14ac:dyDescent="0.25">
      <c r="A41" s="213"/>
      <c r="B41" s="309" t="s">
        <v>682</v>
      </c>
      <c r="C41" s="314" t="s">
        <v>203</v>
      </c>
      <c r="D41" s="275">
        <v>18</v>
      </c>
      <c r="E41" s="228"/>
      <c r="F41" s="111"/>
    </row>
    <row r="42" spans="1:6" s="244" customFormat="1" ht="12.75" x14ac:dyDescent="0.25">
      <c r="A42" s="213"/>
      <c r="B42" s="309" t="s">
        <v>683</v>
      </c>
      <c r="C42" s="314" t="s">
        <v>204</v>
      </c>
      <c r="D42" s="275">
        <v>15</v>
      </c>
      <c r="E42" s="228"/>
      <c r="F42" s="111"/>
    </row>
    <row r="43" spans="1:6" s="244" customFormat="1" ht="12.75" x14ac:dyDescent="0.25">
      <c r="A43" s="213"/>
      <c r="B43" s="309" t="s">
        <v>684</v>
      </c>
      <c r="C43" s="315" t="s">
        <v>672</v>
      </c>
      <c r="D43" s="275">
        <v>12</v>
      </c>
      <c r="E43" s="228"/>
      <c r="F43" s="111"/>
    </row>
    <row r="44" spans="1:6" s="244" customFormat="1" ht="12.75" x14ac:dyDescent="0.25">
      <c r="A44" s="213"/>
      <c r="B44" s="309" t="s">
        <v>685</v>
      </c>
      <c r="C44" s="315" t="s">
        <v>205</v>
      </c>
      <c r="D44" s="275">
        <v>8</v>
      </c>
      <c r="E44" s="228"/>
      <c r="F44" s="111"/>
    </row>
    <row r="45" spans="1:6" s="244" customFormat="1" ht="12.75" x14ac:dyDescent="0.25">
      <c r="A45" s="213"/>
      <c r="B45" s="309" t="s">
        <v>686</v>
      </c>
      <c r="C45" s="314" t="s">
        <v>206</v>
      </c>
      <c r="D45" s="275">
        <v>10</v>
      </c>
      <c r="E45" s="228"/>
      <c r="F45" s="111"/>
    </row>
    <row r="46" spans="1:6" s="244" customFormat="1" ht="12.75" x14ac:dyDescent="0.25">
      <c r="A46" s="213"/>
      <c r="B46" s="309" t="s">
        <v>687</v>
      </c>
      <c r="C46" s="314" t="s">
        <v>207</v>
      </c>
      <c r="D46" s="275">
        <v>25</v>
      </c>
      <c r="E46" s="228"/>
      <c r="F46" s="111"/>
    </row>
    <row r="47" spans="1:6" s="244" customFormat="1" ht="12.75" x14ac:dyDescent="0.25">
      <c r="A47" s="213"/>
      <c r="B47" s="309" t="s">
        <v>688</v>
      </c>
      <c r="C47" s="312" t="s">
        <v>208</v>
      </c>
      <c r="D47" s="275">
        <v>10</v>
      </c>
      <c r="E47" s="228"/>
      <c r="F47" s="111"/>
    </row>
    <row r="48" spans="1:6" s="244" customFormat="1" ht="12.75" x14ac:dyDescent="0.25">
      <c r="A48" s="213"/>
      <c r="B48" s="309" t="s">
        <v>198</v>
      </c>
      <c r="C48" s="310" t="s">
        <v>691</v>
      </c>
      <c r="D48" s="275"/>
      <c r="E48" s="228"/>
      <c r="F48" s="112"/>
    </row>
    <row r="49" spans="1:9" s="244" customFormat="1" ht="12.75" x14ac:dyDescent="0.25">
      <c r="A49" s="213"/>
      <c r="B49" s="309" t="s">
        <v>226</v>
      </c>
      <c r="C49" s="314" t="s">
        <v>209</v>
      </c>
      <c r="D49" s="275">
        <v>25</v>
      </c>
      <c r="E49" s="228"/>
      <c r="F49" s="111"/>
    </row>
    <row r="50" spans="1:9" s="244" customFormat="1" ht="12.75" x14ac:dyDescent="0.25">
      <c r="A50" s="213"/>
      <c r="B50" s="309" t="s">
        <v>227</v>
      </c>
      <c r="C50" s="314" t="s">
        <v>203</v>
      </c>
      <c r="D50" s="275">
        <v>18</v>
      </c>
      <c r="E50" s="228"/>
      <c r="F50" s="111"/>
    </row>
    <row r="51" spans="1:9" s="244" customFormat="1" ht="12.75" x14ac:dyDescent="0.25">
      <c r="A51" s="213"/>
      <c r="B51" s="309" t="s">
        <v>689</v>
      </c>
      <c r="C51" s="314" t="s">
        <v>540</v>
      </c>
      <c r="D51" s="275">
        <v>25</v>
      </c>
      <c r="E51" s="228"/>
      <c r="F51" s="111"/>
    </row>
    <row r="52" spans="1:9" s="244" customFormat="1" ht="12.75" x14ac:dyDescent="0.25">
      <c r="A52" s="213"/>
      <c r="B52" s="309" t="s">
        <v>690</v>
      </c>
      <c r="C52" s="314" t="s">
        <v>210</v>
      </c>
      <c r="D52" s="275">
        <v>5</v>
      </c>
      <c r="E52" s="228"/>
      <c r="F52" s="111"/>
    </row>
    <row r="53" spans="1:9" s="244" customFormat="1" ht="12.75" x14ac:dyDescent="0.25">
      <c r="A53" s="213"/>
      <c r="B53" s="309"/>
      <c r="C53" s="314"/>
      <c r="D53" s="275"/>
      <c r="E53" s="228"/>
      <c r="F53" s="313"/>
    </row>
    <row r="54" spans="1:9" x14ac:dyDescent="0.25">
      <c r="A54" s="217"/>
      <c r="B54" s="217"/>
      <c r="C54" s="308" t="s">
        <v>53</v>
      </c>
      <c r="D54" s="28">
        <f>SUM(D55:D55)</f>
        <v>100</v>
      </c>
      <c r="E54" s="28"/>
      <c r="F54" s="28">
        <f t="shared" ref="F54" si="0">SUM(F55:F55)</f>
        <v>0</v>
      </c>
    </row>
    <row r="55" spans="1:9" s="244" customFormat="1" ht="12.75" x14ac:dyDescent="0.25">
      <c r="A55" s="213"/>
      <c r="B55" s="213" t="s">
        <v>1031</v>
      </c>
      <c r="C55" s="305" t="s">
        <v>54</v>
      </c>
      <c r="D55" s="264">
        <v>100</v>
      </c>
      <c r="E55" s="228"/>
      <c r="F55" s="113"/>
    </row>
    <row r="56" spans="1:9" s="244" customFormat="1" ht="12.75" x14ac:dyDescent="0.25">
      <c r="C56" s="316"/>
      <c r="D56" s="317"/>
      <c r="F56" s="313"/>
    </row>
    <row r="57" spans="1:9" x14ac:dyDescent="0.2">
      <c r="A57" s="217"/>
      <c r="B57" s="217"/>
      <c r="C57" s="318" t="s">
        <v>52</v>
      </c>
      <c r="D57" s="28">
        <f>SUM(D58:D66)</f>
        <v>367</v>
      </c>
      <c r="E57" s="28"/>
      <c r="F57" s="28">
        <f t="shared" ref="F57" si="1">SUM(F58:F66)</f>
        <v>0</v>
      </c>
      <c r="G57" s="262" t="s">
        <v>660</v>
      </c>
      <c r="H57" s="186" t="s">
        <v>662</v>
      </c>
      <c r="I57" s="186"/>
    </row>
    <row r="58" spans="1:9" s="244" customFormat="1" ht="12.75" x14ac:dyDescent="0.2">
      <c r="A58" s="213"/>
      <c r="B58" s="213" t="s">
        <v>325</v>
      </c>
      <c r="C58" s="266" t="s">
        <v>525</v>
      </c>
      <c r="D58" s="317">
        <v>0</v>
      </c>
      <c r="E58" s="228"/>
      <c r="F58" s="117">
        <f>+G58*H58</f>
        <v>0</v>
      </c>
      <c r="G58" s="76"/>
      <c r="H58" s="265">
        <v>15</v>
      </c>
      <c r="I58" s="186"/>
    </row>
    <row r="59" spans="1:9" s="244" customFormat="1" ht="12.75" x14ac:dyDescent="0.2">
      <c r="A59" s="213" t="s">
        <v>667</v>
      </c>
      <c r="B59" s="213" t="s">
        <v>326</v>
      </c>
      <c r="C59" s="266" t="s">
        <v>526</v>
      </c>
      <c r="D59" s="317">
        <v>132</v>
      </c>
      <c r="E59" s="228"/>
      <c r="F59" s="117">
        <f t="shared" ref="F59:F66" si="2">+G59*H59</f>
        <v>0</v>
      </c>
      <c r="G59" s="76"/>
      <c r="H59" s="265">
        <v>12</v>
      </c>
      <c r="I59" s="186"/>
    </row>
    <row r="60" spans="1:9" s="244" customFormat="1" ht="12.75" x14ac:dyDescent="0.2">
      <c r="A60" s="213" t="s">
        <v>668</v>
      </c>
      <c r="B60" s="213" t="s">
        <v>327</v>
      </c>
      <c r="C60" s="266" t="s">
        <v>527</v>
      </c>
      <c r="D60" s="317">
        <v>90</v>
      </c>
      <c r="E60" s="228"/>
      <c r="F60" s="117"/>
      <c r="G60" s="76"/>
      <c r="H60" s="265" t="s">
        <v>530</v>
      </c>
      <c r="I60" s="186"/>
    </row>
    <row r="61" spans="1:9" s="244" customFormat="1" ht="12.75" x14ac:dyDescent="0.2">
      <c r="A61" s="213" t="s">
        <v>658</v>
      </c>
      <c r="B61" s="213" t="s">
        <v>328</v>
      </c>
      <c r="C61" s="266" t="s">
        <v>528</v>
      </c>
      <c r="D61" s="317">
        <v>10</v>
      </c>
      <c r="E61" s="228"/>
      <c r="F61" s="117">
        <f t="shared" si="2"/>
        <v>0</v>
      </c>
      <c r="G61" s="76"/>
      <c r="H61" s="265">
        <v>15</v>
      </c>
      <c r="I61" s="186"/>
    </row>
    <row r="62" spans="1:9" s="244" customFormat="1" ht="12.75" x14ac:dyDescent="0.2">
      <c r="A62" s="213" t="s">
        <v>659</v>
      </c>
      <c r="B62" s="213" t="s">
        <v>329</v>
      </c>
      <c r="C62" s="266" t="s">
        <v>817</v>
      </c>
      <c r="D62" s="317">
        <v>50</v>
      </c>
      <c r="E62" s="228"/>
      <c r="F62" s="117">
        <f t="shared" si="2"/>
        <v>0</v>
      </c>
      <c r="G62" s="102"/>
      <c r="H62" s="265">
        <v>25</v>
      </c>
      <c r="I62" s="186"/>
    </row>
    <row r="63" spans="1:9" s="244" customFormat="1" ht="12.75" x14ac:dyDescent="0.2">
      <c r="A63" s="213" t="s">
        <v>659</v>
      </c>
      <c r="B63" s="213" t="s">
        <v>330</v>
      </c>
      <c r="C63" s="266" t="s">
        <v>661</v>
      </c>
      <c r="D63" s="317">
        <v>60</v>
      </c>
      <c r="E63" s="228"/>
      <c r="F63" s="117">
        <f t="shared" si="2"/>
        <v>0</v>
      </c>
      <c r="G63" s="76"/>
      <c r="H63" s="265">
        <v>30</v>
      </c>
      <c r="I63" s="186"/>
    </row>
    <row r="64" spans="1:9" s="244" customFormat="1" ht="12.75" x14ac:dyDescent="0.2">
      <c r="A64" s="213"/>
      <c r="B64" s="213" t="s">
        <v>331</v>
      </c>
      <c r="C64" s="266" t="s">
        <v>612</v>
      </c>
      <c r="D64" s="317">
        <v>0</v>
      </c>
      <c r="E64" s="228"/>
      <c r="F64" s="117">
        <f t="shared" si="2"/>
        <v>0</v>
      </c>
      <c r="G64" s="76"/>
      <c r="H64" s="265">
        <v>35</v>
      </c>
      <c r="I64" s="186"/>
    </row>
    <row r="65" spans="1:9" s="244" customFormat="1" ht="12.75" x14ac:dyDescent="0.2">
      <c r="A65" s="213"/>
      <c r="B65" s="213" t="s">
        <v>332</v>
      </c>
      <c r="C65" s="266" t="s">
        <v>533</v>
      </c>
      <c r="D65" s="317">
        <v>0</v>
      </c>
      <c r="E65" s="228"/>
      <c r="F65" s="117"/>
      <c r="G65" s="175"/>
      <c r="H65" s="265" t="s">
        <v>530</v>
      </c>
      <c r="I65" s="186"/>
    </row>
    <row r="66" spans="1:9" s="244" customFormat="1" ht="12.75" x14ac:dyDescent="0.2">
      <c r="A66" s="213" t="s">
        <v>658</v>
      </c>
      <c r="B66" s="213" t="s">
        <v>541</v>
      </c>
      <c r="C66" s="266" t="s">
        <v>669</v>
      </c>
      <c r="D66" s="317">
        <v>25</v>
      </c>
      <c r="E66" s="228"/>
      <c r="F66" s="117">
        <f t="shared" si="2"/>
        <v>0</v>
      </c>
      <c r="G66" s="175"/>
      <c r="H66" s="265">
        <v>10</v>
      </c>
      <c r="I66" s="186"/>
    </row>
    <row r="67" spans="1:9" s="244" customFormat="1" ht="12.75" x14ac:dyDescent="0.2">
      <c r="C67" s="316"/>
      <c r="D67" s="317"/>
      <c r="F67" s="319"/>
      <c r="G67" s="226"/>
      <c r="H67" s="245"/>
      <c r="I67" s="186"/>
    </row>
    <row r="68" spans="1:9" x14ac:dyDescent="0.2">
      <c r="A68" s="217"/>
      <c r="B68" s="217"/>
      <c r="C68" s="308" t="s">
        <v>532</v>
      </c>
      <c r="D68" s="28">
        <f>SUM(D69:D71)</f>
        <v>0</v>
      </c>
      <c r="E68" s="28"/>
      <c r="F68" s="28">
        <f t="shared" ref="F68" si="3">SUM(F69:F71)</f>
        <v>0</v>
      </c>
      <c r="G68" s="262" t="s">
        <v>660</v>
      </c>
      <c r="H68" s="186" t="s">
        <v>662</v>
      </c>
      <c r="I68" s="186"/>
    </row>
    <row r="69" spans="1:9" s="245" customFormat="1" ht="12.75" x14ac:dyDescent="0.2">
      <c r="B69" s="213" t="s">
        <v>537</v>
      </c>
      <c r="C69" s="320" t="s">
        <v>524</v>
      </c>
      <c r="D69" s="321">
        <v>0</v>
      </c>
      <c r="E69" s="225"/>
      <c r="F69" s="319">
        <f>+G69*H69</f>
        <v>0</v>
      </c>
      <c r="G69" s="102"/>
      <c r="H69" s="265">
        <v>40</v>
      </c>
      <c r="I69" s="186"/>
    </row>
    <row r="70" spans="1:9" s="245" customFormat="1" ht="12.75" x14ac:dyDescent="0.2">
      <c r="B70" s="213" t="s">
        <v>538</v>
      </c>
      <c r="C70" s="320" t="s">
        <v>277</v>
      </c>
      <c r="D70" s="321">
        <v>0</v>
      </c>
      <c r="E70" s="225"/>
      <c r="F70" s="319">
        <f t="shared" ref="F70:F71" si="4">+G70*H70</f>
        <v>0</v>
      </c>
      <c r="G70" s="102"/>
      <c r="H70" s="265">
        <v>12</v>
      </c>
      <c r="I70" s="186"/>
    </row>
    <row r="71" spans="1:9" s="245" customFormat="1" ht="12.75" x14ac:dyDescent="0.2">
      <c r="B71" s="213" t="s">
        <v>548</v>
      </c>
      <c r="C71" s="320" t="s">
        <v>295</v>
      </c>
      <c r="D71" s="317">
        <v>0</v>
      </c>
      <c r="E71" s="225"/>
      <c r="F71" s="319">
        <f t="shared" si="4"/>
        <v>0</v>
      </c>
      <c r="G71" s="102"/>
      <c r="H71" s="265">
        <v>12</v>
      </c>
      <c r="I71" s="186"/>
    </row>
    <row r="72" spans="1:9" x14ac:dyDescent="0.25">
      <c r="G72" s="187"/>
      <c r="H72" s="186"/>
      <c r="I72" s="187"/>
    </row>
    <row r="73" spans="1:9" x14ac:dyDescent="0.25">
      <c r="A73" s="286" t="s">
        <v>1013</v>
      </c>
      <c r="G73" s="187"/>
      <c r="H73" s="186"/>
      <c r="I73" s="186"/>
    </row>
  </sheetData>
  <sheetProtection algorithmName="SHA-512" hashValue="Bn7MR3YQBI0SUvbdopkmVfkjS9dbdtWh2olQ668VOofOgfXCpjB1IZb0uhkZKuZfEagdHA3SSlx6w1B+R1LtUA==" saltValue="26EIsFh/862MHP5G8+sknA==" spinCount="100000" sheet="1" insertRows="0" selectLockedCells="1"/>
  <phoneticPr fontId="6" type="noConversion"/>
  <pageMargins left="0.7" right="0.7" top="0.75" bottom="0.75" header="0.3" footer="0.3"/>
  <pageSetup paperSize="8" fitToHeight="0" orientation="landscape" horizontalDpi="4294967293" r:id="rId1"/>
  <headerFooter>
    <oddHeader>&amp;C&amp;"Arial Narrow,Običajno"&amp;10&amp;F - &amp;A</oddHeader>
    <oddFooter>&amp;C&amp;"Arial Narrow,Običajno"&amp;10Stran &amp;P od &amp;N</oddFooter>
  </headerFooter>
  <rowBreaks count="1" manualBreakCount="1">
    <brk id="52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75"/>
  <sheetViews>
    <sheetView view="pageLayout" zoomScaleNormal="100" workbookViewId="0">
      <selection activeCell="F58" sqref="F58"/>
    </sheetView>
  </sheetViews>
  <sheetFormatPr defaultColWidth="9.140625" defaultRowHeight="16.5" x14ac:dyDescent="0.3"/>
  <cols>
    <col min="1" max="1" width="12.140625" style="204" customWidth="1"/>
    <col min="2" max="2" width="12.85546875" style="204" customWidth="1"/>
    <col min="3" max="3" width="64.7109375" style="329" customWidth="1"/>
    <col min="4" max="4" width="20.7109375" style="326" customWidth="1"/>
    <col min="5" max="5" width="3" style="329" customWidth="1"/>
    <col min="6" max="6" width="20.7109375" style="334" customWidth="1"/>
    <col min="7" max="7" width="8.42578125" style="204" customWidth="1"/>
    <col min="8" max="8" width="17.7109375" style="204" customWidth="1"/>
    <col min="9" max="16384" width="9.140625" style="204"/>
  </cols>
  <sheetData>
    <row r="1" spans="1:8" ht="20.25" x14ac:dyDescent="0.3">
      <c r="A1" s="199"/>
      <c r="B1" s="324"/>
      <c r="C1" s="325" t="s">
        <v>14</v>
      </c>
      <c r="E1" s="327"/>
      <c r="F1" s="328"/>
    </row>
    <row r="2" spans="1:8" x14ac:dyDescent="0.3">
      <c r="A2" s="199"/>
      <c r="B2" s="324"/>
      <c r="C2" s="329" t="s">
        <v>13</v>
      </c>
      <c r="E2" s="327"/>
      <c r="F2" s="330"/>
    </row>
    <row r="3" spans="1:8" x14ac:dyDescent="0.3">
      <c r="A3" s="213"/>
      <c r="B3" s="324"/>
      <c r="C3" s="331" t="s">
        <v>15</v>
      </c>
      <c r="E3" s="327"/>
      <c r="F3" s="215"/>
    </row>
    <row r="4" spans="1:8" x14ac:dyDescent="0.3">
      <c r="A4" s="213"/>
      <c r="B4" s="324"/>
      <c r="C4" s="331"/>
      <c r="E4" s="327"/>
      <c r="F4" s="215"/>
    </row>
    <row r="5" spans="1:8" x14ac:dyDescent="0.3">
      <c r="A5" s="193" t="s">
        <v>977</v>
      </c>
      <c r="B5" s="194"/>
      <c r="C5" s="195" t="s">
        <v>0</v>
      </c>
      <c r="D5" s="196"/>
      <c r="E5" s="197"/>
      <c r="F5" s="198"/>
    </row>
    <row r="6" spans="1:8" x14ac:dyDescent="0.3">
      <c r="A6" s="213"/>
      <c r="B6" s="324"/>
      <c r="C6" s="331"/>
      <c r="E6" s="327"/>
      <c r="F6" s="215"/>
    </row>
    <row r="7" spans="1:8" x14ac:dyDescent="0.3">
      <c r="A7" s="199" t="s">
        <v>17</v>
      </c>
      <c r="B7" s="332" t="s">
        <v>18</v>
      </c>
      <c r="C7" s="333" t="s">
        <v>19</v>
      </c>
      <c r="D7" s="184" t="s">
        <v>539</v>
      </c>
      <c r="E7" s="185"/>
      <c r="F7" s="26" t="s">
        <v>663</v>
      </c>
    </row>
    <row r="8" spans="1:8" x14ac:dyDescent="0.3">
      <c r="D8" s="329"/>
    </row>
    <row r="9" spans="1:8" x14ac:dyDescent="0.3">
      <c r="A9" s="210" t="s">
        <v>4</v>
      </c>
      <c r="B9" s="210" t="s">
        <v>41</v>
      </c>
      <c r="C9" s="335" t="s">
        <v>55</v>
      </c>
      <c r="D9" s="32">
        <f>+D11+D40+D35+D51</f>
        <v>731</v>
      </c>
      <c r="E9" s="32"/>
      <c r="F9" s="32">
        <f t="shared" ref="F9" si="0">+F11+F40+F35+F51</f>
        <v>0</v>
      </c>
    </row>
    <row r="10" spans="1:8" x14ac:dyDescent="0.3">
      <c r="A10" s="213"/>
      <c r="B10" s="213"/>
      <c r="C10" s="336"/>
      <c r="D10" s="337"/>
      <c r="E10" s="327"/>
      <c r="F10" s="328"/>
    </row>
    <row r="11" spans="1:8" x14ac:dyDescent="0.3">
      <c r="A11" s="217"/>
      <c r="B11" s="217" t="s">
        <v>58</v>
      </c>
      <c r="C11" s="338" t="s">
        <v>50</v>
      </c>
      <c r="D11" s="28">
        <f>SUM(D13:D34)</f>
        <v>250</v>
      </c>
      <c r="E11" s="28"/>
      <c r="F11" s="28">
        <f t="shared" ref="F11" si="1">SUM(F13:F34)</f>
        <v>0</v>
      </c>
    </row>
    <row r="12" spans="1:8" s="234" customFormat="1" ht="12.75" x14ac:dyDescent="0.2">
      <c r="A12" s="213"/>
      <c r="B12" s="213" t="s">
        <v>42</v>
      </c>
      <c r="C12" s="255" t="s">
        <v>228</v>
      </c>
      <c r="D12" s="339"/>
      <c r="E12" s="340"/>
      <c r="F12" s="114"/>
    </row>
    <row r="13" spans="1:8" s="234" customFormat="1" ht="12.75" x14ac:dyDescent="0.2">
      <c r="A13" s="213"/>
      <c r="B13" s="213" t="s">
        <v>152</v>
      </c>
      <c r="C13" s="341" t="s">
        <v>229</v>
      </c>
      <c r="D13" s="275">
        <v>20</v>
      </c>
      <c r="E13" s="340"/>
      <c r="F13" s="76"/>
      <c r="G13" s="186"/>
    </row>
    <row r="14" spans="1:8" s="234" customFormat="1" ht="12.75" x14ac:dyDescent="0.2">
      <c r="A14" s="213"/>
      <c r="B14" s="213" t="s">
        <v>153</v>
      </c>
      <c r="C14" s="320" t="s">
        <v>230</v>
      </c>
      <c r="D14" s="275">
        <v>20</v>
      </c>
      <c r="E14" s="340"/>
      <c r="F14" s="76"/>
      <c r="G14" s="186"/>
    </row>
    <row r="15" spans="1:8" s="234" customFormat="1" ht="12.75" x14ac:dyDescent="0.2">
      <c r="A15" s="213"/>
      <c r="B15" s="213" t="s">
        <v>154</v>
      </c>
      <c r="C15" s="320" t="s">
        <v>231</v>
      </c>
      <c r="D15" s="275">
        <v>10</v>
      </c>
      <c r="E15" s="340"/>
      <c r="F15" s="76"/>
      <c r="G15" s="186"/>
      <c r="H15" s="37"/>
    </row>
    <row r="16" spans="1:8" s="234" customFormat="1" ht="12.75" x14ac:dyDescent="0.2">
      <c r="A16" s="213"/>
      <c r="B16" s="213" t="s">
        <v>43</v>
      </c>
      <c r="C16" s="237" t="s">
        <v>621</v>
      </c>
      <c r="D16" s="114"/>
      <c r="E16" s="228"/>
      <c r="F16" s="114"/>
      <c r="G16" s="342"/>
    </row>
    <row r="17" spans="1:7" s="234" customFormat="1" ht="12.75" x14ac:dyDescent="0.2">
      <c r="A17" s="213"/>
      <c r="B17" s="213" t="s">
        <v>155</v>
      </c>
      <c r="C17" s="341" t="s">
        <v>556</v>
      </c>
      <c r="D17" s="275">
        <v>30</v>
      </c>
      <c r="E17" s="228"/>
      <c r="F17" s="76"/>
    </row>
    <row r="18" spans="1:7" s="234" customFormat="1" ht="12.75" x14ac:dyDescent="0.2">
      <c r="A18" s="213"/>
      <c r="B18" s="213" t="s">
        <v>156</v>
      </c>
      <c r="C18" s="341" t="s">
        <v>557</v>
      </c>
      <c r="D18" s="275">
        <v>15</v>
      </c>
      <c r="E18" s="228"/>
      <c r="F18" s="76"/>
    </row>
    <row r="19" spans="1:7" s="234" customFormat="1" ht="12.75" x14ac:dyDescent="0.2">
      <c r="A19" s="213"/>
      <c r="B19" s="213" t="s">
        <v>44</v>
      </c>
      <c r="C19" s="237" t="s">
        <v>622</v>
      </c>
      <c r="D19" s="264"/>
      <c r="E19" s="228"/>
      <c r="F19" s="114"/>
    </row>
    <row r="20" spans="1:7" s="234" customFormat="1" ht="12.75" x14ac:dyDescent="0.2">
      <c r="A20" s="213"/>
      <c r="B20" s="213" t="s">
        <v>237</v>
      </c>
      <c r="C20" s="341" t="s">
        <v>559</v>
      </c>
      <c r="D20" s="275">
        <v>20</v>
      </c>
      <c r="E20" s="228"/>
      <c r="F20" s="76"/>
    </row>
    <row r="21" spans="1:7" s="234" customFormat="1" ht="12.75" x14ac:dyDescent="0.2">
      <c r="A21" s="213"/>
      <c r="B21" s="213" t="s">
        <v>238</v>
      </c>
      <c r="C21" s="341" t="s">
        <v>558</v>
      </c>
      <c r="D21" s="275">
        <v>10</v>
      </c>
      <c r="E21" s="228"/>
      <c r="F21" s="76"/>
    </row>
    <row r="22" spans="1:7" s="234" customFormat="1" ht="12.75" x14ac:dyDescent="0.2">
      <c r="A22" s="213"/>
      <c r="B22" s="213" t="s">
        <v>239</v>
      </c>
      <c r="C22" s="341" t="s">
        <v>588</v>
      </c>
      <c r="D22" s="275">
        <v>5</v>
      </c>
      <c r="E22" s="228"/>
      <c r="F22" s="76"/>
    </row>
    <row r="23" spans="1:7" s="234" customFormat="1" ht="12.75" x14ac:dyDescent="0.2">
      <c r="A23" s="213"/>
      <c r="B23" s="213" t="s">
        <v>702</v>
      </c>
      <c r="C23" s="255" t="s">
        <v>623</v>
      </c>
      <c r="D23" s="343"/>
      <c r="E23" s="228"/>
      <c r="F23" s="114"/>
    </row>
    <row r="24" spans="1:7" s="234" customFormat="1" ht="12.75" x14ac:dyDescent="0.2">
      <c r="A24" s="213"/>
      <c r="B24" s="213" t="s">
        <v>703</v>
      </c>
      <c r="C24" s="320" t="s">
        <v>559</v>
      </c>
      <c r="D24" s="344">
        <v>20</v>
      </c>
      <c r="E24" s="228"/>
      <c r="F24" s="76"/>
    </row>
    <row r="25" spans="1:7" s="234" customFormat="1" ht="12.75" x14ac:dyDescent="0.2">
      <c r="A25" s="213"/>
      <c r="B25" s="213" t="s">
        <v>704</v>
      </c>
      <c r="C25" s="320" t="s">
        <v>235</v>
      </c>
      <c r="D25" s="344">
        <v>10</v>
      </c>
      <c r="E25" s="228"/>
      <c r="F25" s="76"/>
    </row>
    <row r="26" spans="1:7" s="234" customFormat="1" ht="12.75" x14ac:dyDescent="0.2">
      <c r="A26" s="213"/>
      <c r="B26" s="213" t="s">
        <v>705</v>
      </c>
      <c r="C26" s="320" t="s">
        <v>232</v>
      </c>
      <c r="D26" s="344">
        <v>5</v>
      </c>
      <c r="E26" s="228"/>
      <c r="F26" s="76"/>
    </row>
    <row r="27" spans="1:7" s="234" customFormat="1" ht="12.75" x14ac:dyDescent="0.2">
      <c r="A27" s="213"/>
      <c r="B27" s="213" t="s">
        <v>706</v>
      </c>
      <c r="C27" s="255" t="s">
        <v>624</v>
      </c>
      <c r="D27" s="264"/>
      <c r="E27" s="340"/>
      <c r="F27" s="114"/>
    </row>
    <row r="28" spans="1:7" s="234" customFormat="1" ht="12.75" x14ac:dyDescent="0.2">
      <c r="A28" s="213"/>
      <c r="B28" s="213" t="s">
        <v>707</v>
      </c>
      <c r="C28" s="320" t="s">
        <v>560</v>
      </c>
      <c r="D28" s="275">
        <v>30</v>
      </c>
      <c r="E28" s="340"/>
      <c r="F28" s="76"/>
      <c r="G28" s="186"/>
    </row>
    <row r="29" spans="1:7" s="234" customFormat="1" ht="12.75" x14ac:dyDescent="0.2">
      <c r="A29" s="213"/>
      <c r="B29" s="213" t="s">
        <v>708</v>
      </c>
      <c r="C29" s="320" t="s">
        <v>233</v>
      </c>
      <c r="D29" s="275">
        <v>10</v>
      </c>
      <c r="E29" s="340"/>
      <c r="F29" s="76"/>
      <c r="G29" s="186"/>
    </row>
    <row r="30" spans="1:7" s="234" customFormat="1" ht="12.75" x14ac:dyDescent="0.2">
      <c r="A30" s="213"/>
      <c r="B30" s="213" t="s">
        <v>709</v>
      </c>
      <c r="C30" s="255" t="s">
        <v>625</v>
      </c>
      <c r="D30" s="256"/>
      <c r="E30" s="340"/>
      <c r="F30" s="114"/>
    </row>
    <row r="31" spans="1:7" s="234" customFormat="1" ht="12.75" x14ac:dyDescent="0.2">
      <c r="A31" s="213"/>
      <c r="B31" s="213" t="s">
        <v>710</v>
      </c>
      <c r="C31" s="320" t="s">
        <v>236</v>
      </c>
      <c r="D31" s="275">
        <v>30</v>
      </c>
      <c r="E31" s="340"/>
      <c r="F31" s="76"/>
      <c r="G31" s="186"/>
    </row>
    <row r="32" spans="1:7" s="234" customFormat="1" ht="12.75" x14ac:dyDescent="0.2">
      <c r="A32" s="213"/>
      <c r="B32" s="213" t="s">
        <v>711</v>
      </c>
      <c r="C32" s="320" t="s">
        <v>234</v>
      </c>
      <c r="D32" s="275">
        <v>10</v>
      </c>
      <c r="E32" s="340"/>
      <c r="F32" s="76"/>
      <c r="G32" s="186"/>
    </row>
    <row r="33" spans="1:8" s="234" customFormat="1" ht="12.75" x14ac:dyDescent="0.2">
      <c r="A33" s="213"/>
      <c r="B33" s="213" t="s">
        <v>712</v>
      </c>
      <c r="C33" s="320" t="s">
        <v>607</v>
      </c>
      <c r="D33" s="345">
        <v>5</v>
      </c>
      <c r="E33" s="340"/>
      <c r="F33" s="76"/>
      <c r="G33" s="186"/>
    </row>
    <row r="34" spans="1:8" s="186" customFormat="1" ht="12.75" x14ac:dyDescent="0.2">
      <c r="A34" s="309"/>
      <c r="B34" s="309"/>
      <c r="C34" s="272"/>
      <c r="D34" s="346"/>
      <c r="E34" s="274"/>
      <c r="F34" s="347"/>
    </row>
    <row r="35" spans="1:8" x14ac:dyDescent="0.3">
      <c r="A35" s="217"/>
      <c r="B35" s="217"/>
      <c r="C35" s="338" t="s">
        <v>53</v>
      </c>
      <c r="D35" s="28">
        <f>SUM(D36:D38)</f>
        <v>190</v>
      </c>
      <c r="E35" s="28"/>
      <c r="F35" s="28">
        <f t="shared" ref="F35" si="2">SUM(F36:F38)</f>
        <v>0</v>
      </c>
    </row>
    <row r="36" spans="1:8" s="186" customFormat="1" ht="12.75" x14ac:dyDescent="0.2">
      <c r="A36" s="213"/>
      <c r="B36" s="309" t="s">
        <v>714</v>
      </c>
      <c r="C36" s="320" t="s">
        <v>240</v>
      </c>
      <c r="D36" s="275">
        <v>90</v>
      </c>
      <c r="E36" s="340"/>
      <c r="F36" s="76"/>
    </row>
    <row r="37" spans="1:8" s="186" customFormat="1" ht="12.75" x14ac:dyDescent="0.2">
      <c r="A37" s="213"/>
      <c r="B37" s="309" t="s">
        <v>715</v>
      </c>
      <c r="C37" s="320" t="s">
        <v>241</v>
      </c>
      <c r="D37" s="275">
        <v>90</v>
      </c>
      <c r="E37" s="340"/>
      <c r="F37" s="76"/>
    </row>
    <row r="38" spans="1:8" s="186" customFormat="1" ht="12.75" x14ac:dyDescent="0.2">
      <c r="A38" s="213"/>
      <c r="B38" s="309" t="s">
        <v>716</v>
      </c>
      <c r="C38" s="320" t="s">
        <v>243</v>
      </c>
      <c r="D38" s="262">
        <v>10</v>
      </c>
      <c r="E38" s="340"/>
      <c r="F38" s="76"/>
    </row>
    <row r="39" spans="1:8" s="186" customFormat="1" ht="12.75" x14ac:dyDescent="0.2">
      <c r="A39" s="213"/>
      <c r="B39" s="213"/>
      <c r="C39" s="255"/>
      <c r="D39" s="339"/>
      <c r="E39" s="340"/>
      <c r="F39" s="114"/>
    </row>
    <row r="40" spans="1:8" x14ac:dyDescent="0.3">
      <c r="A40" s="217"/>
      <c r="B40" s="217"/>
      <c r="C40" s="338" t="s">
        <v>56</v>
      </c>
      <c r="D40" s="28">
        <f>SUM(D41:D49)</f>
        <v>216</v>
      </c>
      <c r="E40" s="28"/>
      <c r="F40" s="28">
        <f>SUM(F41:F49)</f>
        <v>0</v>
      </c>
      <c r="G40" s="262" t="s">
        <v>660</v>
      </c>
      <c r="H40" s="186" t="s">
        <v>662</v>
      </c>
    </row>
    <row r="41" spans="1:8" s="186" customFormat="1" ht="12.75" x14ac:dyDescent="0.2">
      <c r="A41" s="348" t="s">
        <v>658</v>
      </c>
      <c r="B41" s="349" t="s">
        <v>717</v>
      </c>
      <c r="C41" s="350" t="s">
        <v>525</v>
      </c>
      <c r="D41" s="186">
        <v>15</v>
      </c>
      <c r="E41" s="228"/>
      <c r="F41" s="115">
        <f t="shared" ref="F41:F49" si="3">+G41*H41</f>
        <v>0</v>
      </c>
      <c r="G41" s="102">
        <v>0</v>
      </c>
      <c r="H41" s="265">
        <v>15</v>
      </c>
    </row>
    <row r="42" spans="1:8" s="186" customFormat="1" ht="12.75" x14ac:dyDescent="0.2">
      <c r="A42" s="348" t="s">
        <v>713</v>
      </c>
      <c r="B42" s="349" t="s">
        <v>718</v>
      </c>
      <c r="C42" s="350" t="s">
        <v>526</v>
      </c>
      <c r="D42" s="186">
        <v>36</v>
      </c>
      <c r="E42" s="228"/>
      <c r="F42" s="115">
        <f t="shared" si="3"/>
        <v>0</v>
      </c>
      <c r="G42" s="102"/>
      <c r="H42" s="265">
        <v>12</v>
      </c>
    </row>
    <row r="43" spans="1:8" s="186" customFormat="1" ht="12.75" x14ac:dyDescent="0.2">
      <c r="A43" s="348" t="s">
        <v>667</v>
      </c>
      <c r="B43" s="349" t="s">
        <v>719</v>
      </c>
      <c r="C43" s="350" t="s">
        <v>527</v>
      </c>
      <c r="D43" s="186">
        <v>110</v>
      </c>
      <c r="E43" s="228"/>
      <c r="F43" s="115">
        <v>0</v>
      </c>
      <c r="G43" s="102"/>
      <c r="H43" s="265" t="s">
        <v>530</v>
      </c>
    </row>
    <row r="44" spans="1:8" s="186" customFormat="1" ht="12.75" x14ac:dyDescent="0.2">
      <c r="A44" s="348" t="s">
        <v>658</v>
      </c>
      <c r="B44" s="349" t="s">
        <v>720</v>
      </c>
      <c r="C44" s="350" t="s">
        <v>528</v>
      </c>
      <c r="D44" s="186">
        <v>10</v>
      </c>
      <c r="E44" s="228"/>
      <c r="F44" s="115">
        <f>+G44*H44</f>
        <v>0</v>
      </c>
      <c r="G44" s="102"/>
      <c r="H44" s="265">
        <v>10</v>
      </c>
    </row>
    <row r="45" spans="1:8" s="186" customFormat="1" ht="12.75" x14ac:dyDescent="0.2">
      <c r="A45" s="348" t="s">
        <v>658</v>
      </c>
      <c r="B45" s="349" t="s">
        <v>721</v>
      </c>
      <c r="C45" s="266" t="s">
        <v>817</v>
      </c>
      <c r="D45" s="186">
        <v>25</v>
      </c>
      <c r="E45" s="228"/>
      <c r="F45" s="115">
        <f t="shared" si="3"/>
        <v>0</v>
      </c>
      <c r="G45" s="102"/>
      <c r="H45" s="265">
        <v>25</v>
      </c>
    </row>
    <row r="46" spans="1:8" s="186" customFormat="1" ht="12.75" x14ac:dyDescent="0.2">
      <c r="A46" s="348"/>
      <c r="B46" s="349" t="s">
        <v>722</v>
      </c>
      <c r="C46" s="266" t="s">
        <v>661</v>
      </c>
      <c r="D46" s="186">
        <f>+H46*F46</f>
        <v>0</v>
      </c>
      <c r="E46" s="228"/>
      <c r="F46" s="115">
        <f t="shared" si="3"/>
        <v>0</v>
      </c>
      <c r="G46" s="102"/>
      <c r="H46" s="265">
        <v>30</v>
      </c>
    </row>
    <row r="47" spans="1:8" s="186" customFormat="1" ht="12.75" x14ac:dyDescent="0.2">
      <c r="A47" s="348"/>
      <c r="B47" s="349" t="s">
        <v>723</v>
      </c>
      <c r="C47" s="266" t="s">
        <v>612</v>
      </c>
      <c r="D47" s="186">
        <f>+H47*F47</f>
        <v>0</v>
      </c>
      <c r="E47" s="228"/>
      <c r="F47" s="115">
        <f t="shared" si="3"/>
        <v>0</v>
      </c>
      <c r="G47" s="102"/>
      <c r="H47" s="265">
        <v>35</v>
      </c>
    </row>
    <row r="48" spans="1:8" s="186" customFormat="1" ht="12.75" x14ac:dyDescent="0.2">
      <c r="A48" s="348"/>
      <c r="B48" s="349" t="s">
        <v>724</v>
      </c>
      <c r="C48" s="350" t="s">
        <v>701</v>
      </c>
      <c r="D48" s="186">
        <f>+F48*15</f>
        <v>0</v>
      </c>
      <c r="E48" s="228"/>
      <c r="F48" s="115"/>
      <c r="G48" s="102"/>
      <c r="H48" s="265" t="s">
        <v>530</v>
      </c>
    </row>
    <row r="49" spans="1:10" s="186" customFormat="1" ht="12.75" x14ac:dyDescent="0.2">
      <c r="A49" s="348" t="s">
        <v>658</v>
      </c>
      <c r="B49" s="349" t="s">
        <v>725</v>
      </c>
      <c r="C49" s="350" t="s">
        <v>531</v>
      </c>
      <c r="D49" s="186">
        <v>20</v>
      </c>
      <c r="E49" s="228"/>
      <c r="F49" s="115">
        <f t="shared" si="3"/>
        <v>0</v>
      </c>
      <c r="G49" s="102"/>
      <c r="H49" s="265">
        <v>10</v>
      </c>
    </row>
    <row r="50" spans="1:10" s="186" customFormat="1" ht="12.75" x14ac:dyDescent="0.2">
      <c r="C50" s="351"/>
      <c r="D50" s="352"/>
      <c r="E50" s="256"/>
      <c r="F50" s="353"/>
    </row>
    <row r="51" spans="1:10" x14ac:dyDescent="0.3">
      <c r="A51" s="217"/>
      <c r="B51" s="217"/>
      <c r="C51" s="338" t="s">
        <v>57</v>
      </c>
      <c r="D51" s="28">
        <f>SUM(D52:D59)</f>
        <v>75</v>
      </c>
      <c r="E51" s="28"/>
      <c r="F51" s="28">
        <f t="shared" ref="F51" si="4">SUM(F52:F59)</f>
        <v>0</v>
      </c>
      <c r="G51" s="262" t="s">
        <v>660</v>
      </c>
      <c r="H51" s="186" t="s">
        <v>662</v>
      </c>
      <c r="I51" s="354"/>
    </row>
    <row r="52" spans="1:10" s="186" customFormat="1" ht="12.75" x14ac:dyDescent="0.2">
      <c r="A52" s="213"/>
      <c r="B52" s="213" t="s">
        <v>93</v>
      </c>
      <c r="C52" s="336" t="s">
        <v>524</v>
      </c>
      <c r="D52" s="355">
        <v>30</v>
      </c>
      <c r="E52" s="225"/>
      <c r="F52" s="117">
        <f>+G52*H52</f>
        <v>0</v>
      </c>
      <c r="G52" s="102"/>
      <c r="H52" s="265">
        <v>40</v>
      </c>
      <c r="I52" s="234"/>
    </row>
    <row r="53" spans="1:10" s="186" customFormat="1" ht="12.75" x14ac:dyDescent="0.2">
      <c r="A53" s="213"/>
      <c r="B53" s="213" t="s">
        <v>94</v>
      </c>
      <c r="C53" s="336" t="s">
        <v>277</v>
      </c>
      <c r="D53" s="355">
        <v>12</v>
      </c>
      <c r="E53" s="225"/>
      <c r="F53" s="117">
        <f>+G53*H53</f>
        <v>0</v>
      </c>
      <c r="G53" s="102"/>
      <c r="H53" s="265">
        <v>12</v>
      </c>
      <c r="I53" s="234"/>
    </row>
    <row r="54" spans="1:10" s="186" customFormat="1" ht="12.75" x14ac:dyDescent="0.2">
      <c r="A54" s="213"/>
      <c r="B54" s="213" t="s">
        <v>95</v>
      </c>
      <c r="C54" s="336" t="s">
        <v>295</v>
      </c>
      <c r="D54" s="355">
        <v>0</v>
      </c>
      <c r="E54" s="225"/>
      <c r="F54" s="117">
        <f>+G54*H54</f>
        <v>0</v>
      </c>
      <c r="G54" s="102"/>
      <c r="H54" s="265">
        <v>12</v>
      </c>
      <c r="I54" s="234"/>
    </row>
    <row r="55" spans="1:10" s="186" customFormat="1" ht="12.75" x14ac:dyDescent="0.2">
      <c r="A55" s="234"/>
      <c r="B55" s="213" t="s">
        <v>108</v>
      </c>
      <c r="C55" s="256" t="s">
        <v>610</v>
      </c>
      <c r="D55" s="234">
        <v>10</v>
      </c>
      <c r="E55" s="234"/>
      <c r="F55" s="116"/>
      <c r="G55" s="37"/>
      <c r="H55" s="234"/>
    </row>
    <row r="56" spans="1:10" s="186" customFormat="1" ht="12.75" x14ac:dyDescent="0.2">
      <c r="A56" s="234"/>
      <c r="B56" s="213" t="s">
        <v>109</v>
      </c>
      <c r="C56" s="256" t="s">
        <v>626</v>
      </c>
      <c r="D56" s="234">
        <v>8</v>
      </c>
      <c r="E56" s="234"/>
      <c r="F56" s="116"/>
      <c r="G56" s="234"/>
      <c r="H56" s="234"/>
    </row>
    <row r="57" spans="1:10" s="186" customFormat="1" ht="12.75" x14ac:dyDescent="0.2">
      <c r="A57" s="234"/>
      <c r="B57" s="213" t="s">
        <v>110</v>
      </c>
      <c r="C57" s="336" t="s">
        <v>242</v>
      </c>
      <c r="D57" s="356">
        <v>10</v>
      </c>
      <c r="E57" s="234"/>
      <c r="F57" s="102"/>
      <c r="G57" s="234"/>
      <c r="H57" s="234"/>
    </row>
    <row r="58" spans="1:10" s="186" customFormat="1" ht="12.75" x14ac:dyDescent="0.2">
      <c r="A58" s="234"/>
      <c r="B58" s="213" t="s">
        <v>726</v>
      </c>
      <c r="C58" s="336" t="s">
        <v>608</v>
      </c>
      <c r="D58" s="234">
        <v>5</v>
      </c>
      <c r="E58" s="234"/>
      <c r="F58" s="116"/>
      <c r="G58" s="234"/>
      <c r="H58" s="234"/>
      <c r="I58" s="234"/>
      <c r="J58" s="234"/>
    </row>
    <row r="59" spans="1:10" s="186" customFormat="1" ht="12.75" x14ac:dyDescent="0.2">
      <c r="A59" s="234"/>
      <c r="B59" s="213"/>
      <c r="C59" s="256"/>
      <c r="D59" s="234"/>
      <c r="E59" s="234"/>
      <c r="F59" s="356"/>
      <c r="G59" s="234"/>
      <c r="H59" s="234"/>
      <c r="I59" s="234"/>
      <c r="J59" s="234"/>
    </row>
    <row r="60" spans="1:10" x14ac:dyDescent="0.3">
      <c r="A60" s="286" t="s">
        <v>1013</v>
      </c>
      <c r="B60" s="354"/>
      <c r="C60" s="357"/>
      <c r="D60" s="354"/>
      <c r="E60" s="354"/>
      <c r="F60" s="354"/>
      <c r="G60" s="354"/>
      <c r="H60" s="354"/>
      <c r="I60" s="354"/>
      <c r="J60" s="354"/>
    </row>
    <row r="61" spans="1:10" x14ac:dyDescent="0.3">
      <c r="D61" s="204"/>
      <c r="E61" s="204"/>
      <c r="F61" s="204"/>
      <c r="H61" s="358"/>
      <c r="I61" s="354"/>
      <c r="J61" s="354"/>
    </row>
    <row r="62" spans="1:10" x14ac:dyDescent="0.3">
      <c r="D62" s="204"/>
      <c r="E62" s="204"/>
      <c r="F62" s="204"/>
      <c r="H62" s="359"/>
      <c r="I62" s="354"/>
      <c r="J62" s="354"/>
    </row>
    <row r="63" spans="1:10" x14ac:dyDescent="0.3">
      <c r="D63" s="204"/>
      <c r="E63" s="204"/>
      <c r="F63" s="204"/>
      <c r="H63" s="359"/>
      <c r="I63" s="354"/>
      <c r="J63" s="354"/>
    </row>
    <row r="64" spans="1:10" x14ac:dyDescent="0.3">
      <c r="D64" s="204"/>
      <c r="E64" s="204"/>
      <c r="F64" s="204"/>
      <c r="H64" s="359"/>
      <c r="I64" s="354"/>
      <c r="J64" s="354"/>
    </row>
    <row r="65" spans="3:10" x14ac:dyDescent="0.3">
      <c r="D65" s="204"/>
      <c r="E65" s="204"/>
      <c r="F65" s="204"/>
      <c r="H65" s="359"/>
      <c r="I65" s="354"/>
      <c r="J65" s="354"/>
    </row>
    <row r="66" spans="3:10" x14ac:dyDescent="0.3">
      <c r="D66" s="204"/>
      <c r="E66" s="204"/>
      <c r="F66" s="204"/>
      <c r="H66" s="359"/>
      <c r="I66" s="354"/>
      <c r="J66" s="354"/>
    </row>
    <row r="67" spans="3:10" x14ac:dyDescent="0.3">
      <c r="D67" s="204"/>
      <c r="E67" s="204"/>
      <c r="F67" s="204"/>
      <c r="H67" s="359"/>
      <c r="I67" s="354"/>
      <c r="J67" s="354"/>
    </row>
    <row r="68" spans="3:10" x14ac:dyDescent="0.3">
      <c r="D68" s="204"/>
      <c r="E68" s="204"/>
      <c r="F68" s="204"/>
      <c r="H68" s="359"/>
      <c r="I68" s="354"/>
      <c r="J68" s="354"/>
    </row>
    <row r="69" spans="3:10" x14ac:dyDescent="0.3">
      <c r="D69" s="204"/>
      <c r="E69" s="204"/>
      <c r="F69" s="204"/>
      <c r="H69" s="360"/>
      <c r="I69" s="354"/>
      <c r="J69" s="354"/>
    </row>
    <row r="70" spans="3:10" x14ac:dyDescent="0.3">
      <c r="D70" s="204"/>
      <c r="E70" s="204"/>
      <c r="F70" s="204"/>
      <c r="H70" s="360"/>
      <c r="I70" s="354"/>
      <c r="J70" s="354"/>
    </row>
    <row r="71" spans="3:10" x14ac:dyDescent="0.3">
      <c r="D71" s="204"/>
      <c r="E71" s="204"/>
      <c r="F71" s="204"/>
      <c r="H71" s="360"/>
      <c r="I71" s="354"/>
      <c r="J71" s="354"/>
    </row>
    <row r="72" spans="3:10" x14ac:dyDescent="0.3">
      <c r="D72" s="204"/>
      <c r="E72" s="204"/>
      <c r="F72" s="204"/>
      <c r="H72" s="354"/>
      <c r="I72" s="354"/>
      <c r="J72" s="354"/>
    </row>
    <row r="73" spans="3:10" x14ac:dyDescent="0.3">
      <c r="D73" s="204"/>
      <c r="E73" s="204"/>
      <c r="F73" s="204"/>
      <c r="H73" s="354"/>
      <c r="I73" s="354"/>
      <c r="J73" s="354"/>
    </row>
    <row r="74" spans="3:10" x14ac:dyDescent="0.3">
      <c r="C74" s="357"/>
      <c r="D74" s="361"/>
      <c r="E74" s="357"/>
      <c r="F74" s="362"/>
      <c r="G74" s="354"/>
      <c r="H74" s="354"/>
      <c r="I74" s="354"/>
      <c r="J74" s="354"/>
    </row>
    <row r="75" spans="3:10" x14ac:dyDescent="0.3">
      <c r="C75" s="357"/>
      <c r="D75" s="361"/>
      <c r="E75" s="357"/>
      <c r="F75" s="362"/>
      <c r="G75" s="354"/>
      <c r="H75" s="354"/>
      <c r="I75" s="354"/>
      <c r="J75" s="354"/>
    </row>
  </sheetData>
  <sheetProtection algorithmName="SHA-512" hashValue="S9RYxm8HlkblQYCUl9sEhagTJuckpxy7/no7VNUlNdxrWjzByhTZqLlg4JcZ7nvpPfv2NoBVz0Gsz0H+HZdzfw==" saltValue="W45ZExj4+SvlTvo1h5D6Nw==" spinCount="100000" sheet="1" insertRows="0" selectLockedCells="1"/>
  <phoneticPr fontId="6" type="noConversion"/>
  <pageMargins left="0.70866141732283461" right="0.70866141732283461" top="0.74803149606299213" bottom="0.74803149606299213" header="0.31496062992125984" footer="0.31496062992125984"/>
  <pageSetup paperSize="8" fitToHeight="0" orientation="landscape" horizontalDpi="4294967293" r:id="rId1"/>
  <headerFooter>
    <oddHeader>&amp;C&amp;"Arial Narrow,Običajno"&amp;10&amp;F - &amp;A</oddHeader>
    <oddFooter>&amp;C&amp;"Arial Narrow,Običajno"&amp;10Stran &amp;P od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108"/>
  <sheetViews>
    <sheetView view="pageLayout" zoomScaleNormal="100" workbookViewId="0">
      <selection activeCell="F13" sqref="F13"/>
    </sheetView>
  </sheetViews>
  <sheetFormatPr defaultColWidth="9.140625" defaultRowHeight="16.5" x14ac:dyDescent="0.3"/>
  <cols>
    <col min="1" max="1" width="12.140625" style="358" customWidth="1"/>
    <col min="2" max="2" width="12.85546875" style="403" customWidth="1"/>
    <col min="3" max="3" width="64.7109375" style="370" customWidth="1"/>
    <col min="4" max="4" width="20.7109375" style="366" customWidth="1"/>
    <col min="5" max="5" width="3" style="404" customWidth="1"/>
    <col min="6" max="6" width="20.7109375" style="405" customWidth="1"/>
    <col min="7" max="7" width="8.42578125" style="204" customWidth="1"/>
    <col min="8" max="8" width="17.7109375" style="204" customWidth="1"/>
    <col min="9" max="9" width="9.140625" style="204"/>
    <col min="10" max="10" width="13" style="204" customWidth="1"/>
    <col min="11" max="16384" width="9.140625" style="204"/>
  </cols>
  <sheetData>
    <row r="1" spans="1:10" ht="20.25" x14ac:dyDescent="0.3">
      <c r="A1" s="363"/>
      <c r="B1" s="364"/>
      <c r="C1" s="365" t="s">
        <v>14</v>
      </c>
      <c r="E1" s="367"/>
      <c r="F1" s="368"/>
    </row>
    <row r="2" spans="1:10" x14ac:dyDescent="0.3">
      <c r="A2" s="369"/>
      <c r="B2" s="364"/>
      <c r="C2" s="370" t="s">
        <v>13</v>
      </c>
      <c r="E2" s="367"/>
      <c r="F2" s="371"/>
    </row>
    <row r="3" spans="1:10" x14ac:dyDescent="0.3">
      <c r="A3" s="223"/>
      <c r="B3" s="364"/>
      <c r="C3" s="372" t="s">
        <v>15</v>
      </c>
      <c r="E3" s="367"/>
      <c r="F3" s="373"/>
    </row>
    <row r="4" spans="1:10" x14ac:dyDescent="0.3">
      <c r="A4" s="223"/>
      <c r="B4" s="364"/>
      <c r="C4" s="372"/>
      <c r="E4" s="367"/>
      <c r="F4" s="373"/>
    </row>
    <row r="5" spans="1:10" x14ac:dyDescent="0.3">
      <c r="A5" s="193" t="s">
        <v>977</v>
      </c>
      <c r="B5" s="194"/>
      <c r="C5" s="195" t="s">
        <v>0</v>
      </c>
      <c r="D5" s="196"/>
      <c r="E5" s="197"/>
      <c r="F5" s="198"/>
    </row>
    <row r="6" spans="1:10" x14ac:dyDescent="0.3">
      <c r="A6" s="223"/>
      <c r="B6" s="364"/>
      <c r="C6" s="372"/>
      <c r="E6" s="367"/>
      <c r="F6" s="373"/>
    </row>
    <row r="7" spans="1:10" s="380" customFormat="1" x14ac:dyDescent="0.25">
      <c r="A7" s="374" t="s">
        <v>17</v>
      </c>
      <c r="B7" s="375" t="s">
        <v>18</v>
      </c>
      <c r="C7" s="376" t="s">
        <v>19</v>
      </c>
      <c r="D7" s="377" t="s">
        <v>539</v>
      </c>
      <c r="E7" s="378"/>
      <c r="F7" s="379" t="s">
        <v>663</v>
      </c>
      <c r="J7" s="381"/>
    </row>
    <row r="8" spans="1:10" x14ac:dyDescent="0.3">
      <c r="A8" s="223"/>
      <c r="B8" s="223"/>
      <c r="C8" s="382"/>
      <c r="D8" s="328"/>
      <c r="E8" s="367"/>
      <c r="F8" s="368"/>
    </row>
    <row r="9" spans="1:10" x14ac:dyDescent="0.3">
      <c r="A9" s="383" t="s">
        <v>5</v>
      </c>
      <c r="B9" s="383" t="s">
        <v>59</v>
      </c>
      <c r="C9" s="383" t="s">
        <v>60</v>
      </c>
      <c r="D9" s="26">
        <f>+D11++D83+D80+D94</f>
        <v>1729</v>
      </c>
      <c r="E9" s="26"/>
      <c r="F9" s="26">
        <f t="shared" ref="F9" si="0">+F11++F83+F80+F94</f>
        <v>0</v>
      </c>
      <c r="H9" s="384"/>
    </row>
    <row r="10" spans="1:10" x14ac:dyDescent="0.3">
      <c r="A10" s="223"/>
      <c r="B10" s="223"/>
      <c r="C10" s="385"/>
      <c r="D10" s="386"/>
      <c r="E10" s="387"/>
      <c r="F10" s="388"/>
    </row>
    <row r="11" spans="1:10" x14ac:dyDescent="0.3">
      <c r="A11" s="389"/>
      <c r="B11" s="389" t="s">
        <v>62</v>
      </c>
      <c r="C11" s="389" t="s">
        <v>61</v>
      </c>
      <c r="D11" s="31">
        <f>SUM(D13:D79)</f>
        <v>870</v>
      </c>
      <c r="E11" s="31"/>
      <c r="F11" s="31">
        <f>SUM(F13:F79)</f>
        <v>0</v>
      </c>
    </row>
    <row r="12" spans="1:10" s="354" customFormat="1" x14ac:dyDescent="0.3">
      <c r="A12" s="223"/>
      <c r="B12" s="223" t="s">
        <v>360</v>
      </c>
      <c r="C12" s="223" t="s">
        <v>396</v>
      </c>
      <c r="D12" s="180"/>
      <c r="E12" s="367"/>
      <c r="F12" s="368"/>
    </row>
    <row r="13" spans="1:10" s="354" customFormat="1" x14ac:dyDescent="0.3">
      <c r="A13" s="390"/>
      <c r="B13" s="223" t="s">
        <v>361</v>
      </c>
      <c r="C13" s="385" t="s">
        <v>403</v>
      </c>
      <c r="D13" s="180">
        <v>36</v>
      </c>
      <c r="E13" s="367"/>
      <c r="F13" s="94"/>
    </row>
    <row r="14" spans="1:10" s="354" customFormat="1" x14ac:dyDescent="0.3">
      <c r="A14" s="390"/>
      <c r="B14" s="223" t="s">
        <v>362</v>
      </c>
      <c r="C14" s="385" t="s">
        <v>589</v>
      </c>
      <c r="D14" s="180">
        <v>24</v>
      </c>
      <c r="E14" s="367"/>
      <c r="F14" s="94"/>
    </row>
    <row r="15" spans="1:10" s="354" customFormat="1" x14ac:dyDescent="0.3">
      <c r="A15" s="223"/>
      <c r="B15" s="223" t="s">
        <v>363</v>
      </c>
      <c r="C15" s="223" t="s">
        <v>400</v>
      </c>
      <c r="D15" s="180"/>
      <c r="E15" s="367"/>
      <c r="F15" s="368"/>
    </row>
    <row r="16" spans="1:10" s="354" customFormat="1" x14ac:dyDescent="0.3">
      <c r="A16" s="390"/>
      <c r="B16" s="223" t="s">
        <v>364</v>
      </c>
      <c r="C16" s="385" t="s">
        <v>404</v>
      </c>
      <c r="D16" s="180">
        <v>22</v>
      </c>
      <c r="E16" s="367"/>
      <c r="F16" s="94"/>
    </row>
    <row r="17" spans="1:6" s="354" customFormat="1" x14ac:dyDescent="0.3">
      <c r="A17" s="390"/>
      <c r="B17" s="223" t="s">
        <v>365</v>
      </c>
      <c r="C17" s="385" t="s">
        <v>405</v>
      </c>
      <c r="D17" s="180">
        <v>4</v>
      </c>
      <c r="E17" s="367"/>
      <c r="F17" s="94"/>
    </row>
    <row r="18" spans="1:6" s="354" customFormat="1" x14ac:dyDescent="0.3">
      <c r="A18" s="223"/>
      <c r="B18" s="223" t="s">
        <v>366</v>
      </c>
      <c r="C18" s="223" t="s">
        <v>401</v>
      </c>
      <c r="D18" s="180"/>
      <c r="E18" s="367"/>
      <c r="F18" s="368"/>
    </row>
    <row r="19" spans="1:6" s="354" customFormat="1" x14ac:dyDescent="0.3">
      <c r="A19" s="390"/>
      <c r="B19" s="223" t="s">
        <v>398</v>
      </c>
      <c r="C19" s="385" t="s">
        <v>402</v>
      </c>
      <c r="D19" s="180">
        <v>22</v>
      </c>
      <c r="E19" s="367"/>
      <c r="F19" s="94"/>
    </row>
    <row r="20" spans="1:6" s="354" customFormat="1" x14ac:dyDescent="0.3">
      <c r="A20" s="390"/>
      <c r="B20" s="223" t="s">
        <v>399</v>
      </c>
      <c r="C20" s="385" t="s">
        <v>730</v>
      </c>
      <c r="D20" s="180">
        <v>4</v>
      </c>
      <c r="E20" s="367"/>
      <c r="F20" s="94"/>
    </row>
    <row r="21" spans="1:6" s="354" customFormat="1" x14ac:dyDescent="0.3">
      <c r="A21" s="223"/>
      <c r="B21" s="223" t="s">
        <v>367</v>
      </c>
      <c r="C21" s="223" t="s">
        <v>406</v>
      </c>
      <c r="D21" s="180"/>
      <c r="E21" s="367"/>
      <c r="F21" s="368"/>
    </row>
    <row r="22" spans="1:6" s="354" customFormat="1" x14ac:dyDescent="0.3">
      <c r="A22" s="390"/>
      <c r="B22" s="223" t="s">
        <v>368</v>
      </c>
      <c r="C22" s="385" t="s">
        <v>407</v>
      </c>
      <c r="D22" s="180">
        <v>20</v>
      </c>
      <c r="F22" s="101"/>
    </row>
    <row r="23" spans="1:6" s="354" customFormat="1" x14ac:dyDescent="0.3">
      <c r="A23" s="390"/>
      <c r="B23" s="223" t="s">
        <v>369</v>
      </c>
      <c r="C23" s="385" t="s">
        <v>408</v>
      </c>
      <c r="D23" s="180">
        <v>10</v>
      </c>
      <c r="E23" s="367"/>
      <c r="F23" s="94"/>
    </row>
    <row r="24" spans="1:6" s="354" customFormat="1" x14ac:dyDescent="0.3">
      <c r="A24" s="390"/>
      <c r="B24" s="223" t="s">
        <v>590</v>
      </c>
      <c r="C24" s="391" t="s">
        <v>591</v>
      </c>
      <c r="D24" s="264">
        <v>5</v>
      </c>
      <c r="E24" s="367"/>
      <c r="F24" s="94"/>
    </row>
    <row r="25" spans="1:6" s="354" customFormat="1" x14ac:dyDescent="0.3">
      <c r="A25" s="223"/>
      <c r="B25" s="223" t="s">
        <v>370</v>
      </c>
      <c r="C25" s="223" t="s">
        <v>409</v>
      </c>
      <c r="D25" s="180"/>
      <c r="E25" s="367"/>
      <c r="F25" s="368"/>
    </row>
    <row r="26" spans="1:6" s="354" customFormat="1" x14ac:dyDescent="0.3">
      <c r="A26" s="590"/>
      <c r="B26" s="223" t="s">
        <v>410</v>
      </c>
      <c r="C26" s="241" t="s">
        <v>594</v>
      </c>
      <c r="D26" s="180"/>
      <c r="E26" s="367"/>
      <c r="F26" s="368"/>
    </row>
    <row r="27" spans="1:6" s="354" customFormat="1" ht="25.5" x14ac:dyDescent="0.3">
      <c r="A27" s="591"/>
      <c r="B27" s="223" t="s">
        <v>414</v>
      </c>
      <c r="C27" s="385" t="s">
        <v>419</v>
      </c>
      <c r="D27" s="180">
        <v>30</v>
      </c>
      <c r="E27" s="367"/>
      <c r="F27" s="94"/>
    </row>
    <row r="28" spans="1:6" s="354" customFormat="1" ht="25.5" x14ac:dyDescent="0.3">
      <c r="A28" s="591"/>
      <c r="B28" s="223" t="s">
        <v>415</v>
      </c>
      <c r="C28" s="385" t="s">
        <v>420</v>
      </c>
      <c r="D28" s="180">
        <v>20</v>
      </c>
      <c r="E28" s="367"/>
      <c r="F28" s="94"/>
    </row>
    <row r="29" spans="1:6" s="354" customFormat="1" x14ac:dyDescent="0.3">
      <c r="A29" s="591"/>
      <c r="B29" s="223" t="s">
        <v>416</v>
      </c>
      <c r="C29" s="385" t="s">
        <v>421</v>
      </c>
      <c r="D29" s="392">
        <v>18</v>
      </c>
      <c r="F29" s="101"/>
    </row>
    <row r="30" spans="1:6" s="354" customFormat="1" x14ac:dyDescent="0.3">
      <c r="A30" s="591"/>
      <c r="B30" s="223" t="s">
        <v>417</v>
      </c>
      <c r="C30" s="385" t="s">
        <v>592</v>
      </c>
      <c r="D30" s="392">
        <v>12</v>
      </c>
      <c r="F30" s="101"/>
    </row>
    <row r="31" spans="1:6" s="354" customFormat="1" x14ac:dyDescent="0.3">
      <c r="A31" s="591"/>
      <c r="B31" s="223" t="s">
        <v>418</v>
      </c>
      <c r="C31" s="385" t="s">
        <v>411</v>
      </c>
      <c r="D31" s="180">
        <v>4</v>
      </c>
      <c r="E31" s="367"/>
      <c r="F31" s="94"/>
    </row>
    <row r="32" spans="1:6" s="354" customFormat="1" x14ac:dyDescent="0.3">
      <c r="A32" s="591"/>
      <c r="B32" s="223" t="s">
        <v>413</v>
      </c>
      <c r="C32" s="223" t="s">
        <v>605</v>
      </c>
      <c r="D32" s="180">
        <v>20</v>
      </c>
      <c r="E32" s="367"/>
      <c r="F32" s="94"/>
    </row>
    <row r="33" spans="1:6" s="354" customFormat="1" x14ac:dyDescent="0.3">
      <c r="A33" s="223"/>
      <c r="B33" s="223" t="s">
        <v>397</v>
      </c>
      <c r="C33" s="223" t="s">
        <v>422</v>
      </c>
      <c r="D33" s="180"/>
      <c r="E33" s="367"/>
      <c r="F33" s="368"/>
    </row>
    <row r="34" spans="1:6" s="354" customFormat="1" x14ac:dyDescent="0.3">
      <c r="A34" s="390"/>
      <c r="B34" s="223" t="s">
        <v>429</v>
      </c>
      <c r="C34" s="385" t="s">
        <v>423</v>
      </c>
      <c r="D34" s="180">
        <v>22</v>
      </c>
      <c r="E34" s="367"/>
      <c r="F34" s="94"/>
    </row>
    <row r="35" spans="1:6" s="354" customFormat="1" x14ac:dyDescent="0.3">
      <c r="A35" s="223"/>
      <c r="B35" s="223" t="s">
        <v>430</v>
      </c>
      <c r="C35" s="385" t="s">
        <v>424</v>
      </c>
      <c r="D35" s="180">
        <v>22</v>
      </c>
      <c r="E35" s="367"/>
      <c r="F35" s="94"/>
    </row>
    <row r="36" spans="1:6" s="354" customFormat="1" x14ac:dyDescent="0.3">
      <c r="A36" s="223"/>
      <c r="B36" s="223" t="s">
        <v>431</v>
      </c>
      <c r="C36" s="385" t="s">
        <v>425</v>
      </c>
      <c r="D36" s="180">
        <v>22</v>
      </c>
      <c r="E36" s="367"/>
      <c r="F36" s="94"/>
    </row>
    <row r="37" spans="1:6" s="354" customFormat="1" x14ac:dyDescent="0.3">
      <c r="A37" s="223"/>
      <c r="B37" s="223" t="s">
        <v>432</v>
      </c>
      <c r="C37" s="214" t="s">
        <v>732</v>
      </c>
      <c r="D37" s="180">
        <v>30</v>
      </c>
      <c r="E37" s="367"/>
      <c r="F37" s="94"/>
    </row>
    <row r="38" spans="1:6" s="354" customFormat="1" x14ac:dyDescent="0.3">
      <c r="A38" s="223"/>
      <c r="B38" s="223" t="s">
        <v>433</v>
      </c>
      <c r="C38" s="223" t="s">
        <v>733</v>
      </c>
      <c r="D38" s="180"/>
      <c r="E38" s="367"/>
      <c r="F38" s="368"/>
    </row>
    <row r="39" spans="1:6" s="354" customFormat="1" x14ac:dyDescent="0.3">
      <c r="A39" s="393"/>
      <c r="B39" s="223" t="s">
        <v>734</v>
      </c>
      <c r="C39" s="394" t="s">
        <v>346</v>
      </c>
      <c r="D39" s="180">
        <v>12</v>
      </c>
      <c r="E39" s="328"/>
      <c r="F39" s="99"/>
    </row>
    <row r="40" spans="1:6" s="354" customFormat="1" x14ac:dyDescent="0.3">
      <c r="A40" s="393"/>
      <c r="B40" s="223" t="s">
        <v>735</v>
      </c>
      <c r="C40" s="394" t="s">
        <v>347</v>
      </c>
      <c r="D40" s="180">
        <v>12</v>
      </c>
      <c r="E40" s="328"/>
      <c r="F40" s="99"/>
    </row>
    <row r="41" spans="1:6" s="354" customFormat="1" ht="25.5" x14ac:dyDescent="0.3">
      <c r="A41" s="393"/>
      <c r="B41" s="223" t="s">
        <v>736</v>
      </c>
      <c r="C41" s="394" t="s">
        <v>348</v>
      </c>
      <c r="D41" s="180">
        <v>12</v>
      </c>
      <c r="E41" s="328"/>
      <c r="F41" s="99"/>
    </row>
    <row r="42" spans="1:6" s="354" customFormat="1" x14ac:dyDescent="0.3">
      <c r="A42" s="393"/>
      <c r="B42" s="223" t="s">
        <v>737</v>
      </c>
      <c r="C42" s="394" t="s">
        <v>349</v>
      </c>
      <c r="D42" s="180">
        <v>12</v>
      </c>
      <c r="E42" s="328"/>
      <c r="F42" s="99"/>
    </row>
    <row r="43" spans="1:6" s="354" customFormat="1" x14ac:dyDescent="0.3">
      <c r="A43" s="223"/>
      <c r="B43" s="223" t="s">
        <v>434</v>
      </c>
      <c r="C43" s="395" t="s">
        <v>738</v>
      </c>
      <c r="D43" s="180"/>
      <c r="E43" s="328"/>
      <c r="F43" s="215"/>
    </row>
    <row r="44" spans="1:6" s="354" customFormat="1" x14ac:dyDescent="0.3">
      <c r="A44" s="393"/>
      <c r="B44" s="223" t="s">
        <v>435</v>
      </c>
      <c r="C44" s="394" t="s">
        <v>350</v>
      </c>
      <c r="D44" s="180">
        <v>12</v>
      </c>
      <c r="E44" s="328"/>
      <c r="F44" s="99"/>
    </row>
    <row r="45" spans="1:6" s="354" customFormat="1" x14ac:dyDescent="0.3">
      <c r="A45" s="393"/>
      <c r="B45" s="223" t="s">
        <v>436</v>
      </c>
      <c r="C45" s="394" t="s">
        <v>351</v>
      </c>
      <c r="D45" s="180">
        <v>25</v>
      </c>
      <c r="E45" s="396"/>
      <c r="F45" s="99"/>
    </row>
    <row r="46" spans="1:6" s="354" customFormat="1" x14ac:dyDescent="0.3">
      <c r="A46" s="393"/>
      <c r="B46" s="223" t="s">
        <v>437</v>
      </c>
      <c r="C46" s="394" t="s">
        <v>352</v>
      </c>
      <c r="D46" s="180">
        <v>12</v>
      </c>
      <c r="E46" s="328"/>
      <c r="F46" s="99"/>
    </row>
    <row r="47" spans="1:6" s="354" customFormat="1" x14ac:dyDescent="0.3">
      <c r="A47" s="393"/>
      <c r="B47" s="223" t="s">
        <v>438</v>
      </c>
      <c r="C47" s="394" t="s">
        <v>353</v>
      </c>
      <c r="D47" s="180">
        <v>15</v>
      </c>
      <c r="E47" s="328"/>
      <c r="F47" s="99"/>
    </row>
    <row r="48" spans="1:6" s="354" customFormat="1" ht="25.5" x14ac:dyDescent="0.3">
      <c r="A48" s="393"/>
      <c r="B48" s="223" t="s">
        <v>439</v>
      </c>
      <c r="C48" s="394" t="s">
        <v>354</v>
      </c>
      <c r="D48" s="180">
        <v>12</v>
      </c>
      <c r="E48" s="328"/>
      <c r="F48" s="99"/>
    </row>
    <row r="49" spans="1:6" s="354" customFormat="1" x14ac:dyDescent="0.3">
      <c r="A49" s="393"/>
      <c r="B49" s="223" t="s">
        <v>739</v>
      </c>
      <c r="C49" s="394" t="s">
        <v>355</v>
      </c>
      <c r="D49" s="180">
        <v>15</v>
      </c>
      <c r="E49" s="328"/>
      <c r="F49" s="99"/>
    </row>
    <row r="50" spans="1:6" s="354" customFormat="1" x14ac:dyDescent="0.3">
      <c r="A50" s="393"/>
      <c r="B50" s="223" t="s">
        <v>740</v>
      </c>
      <c r="C50" s="394" t="s">
        <v>356</v>
      </c>
      <c r="D50" s="180">
        <v>12</v>
      </c>
      <c r="E50" s="328"/>
      <c r="F50" s="99"/>
    </row>
    <row r="51" spans="1:6" s="354" customFormat="1" x14ac:dyDescent="0.3">
      <c r="A51" s="223"/>
      <c r="B51" s="223" t="s">
        <v>440</v>
      </c>
      <c r="C51" s="223" t="s">
        <v>741</v>
      </c>
      <c r="D51" s="180"/>
      <c r="E51" s="367"/>
      <c r="F51" s="215"/>
    </row>
    <row r="52" spans="1:6" s="354" customFormat="1" x14ac:dyDescent="0.3">
      <c r="A52" s="393"/>
      <c r="B52" s="223" t="s">
        <v>778</v>
      </c>
      <c r="C52" s="394" t="s">
        <v>780</v>
      </c>
      <c r="D52" s="180">
        <v>4</v>
      </c>
      <c r="E52" s="328"/>
      <c r="F52" s="99"/>
    </row>
    <row r="53" spans="1:6" s="354" customFormat="1" x14ac:dyDescent="0.3">
      <c r="A53" s="393"/>
      <c r="B53" s="223" t="s">
        <v>779</v>
      </c>
      <c r="C53" s="394" t="s">
        <v>781</v>
      </c>
      <c r="D53" s="180">
        <v>4</v>
      </c>
      <c r="E53" s="328"/>
      <c r="F53" s="99"/>
    </row>
    <row r="54" spans="1:6" s="354" customFormat="1" x14ac:dyDescent="0.3">
      <c r="A54" s="393"/>
      <c r="B54" s="223" t="s">
        <v>742</v>
      </c>
      <c r="C54" s="394" t="s">
        <v>357</v>
      </c>
      <c r="D54" s="180">
        <v>30</v>
      </c>
      <c r="E54" s="367"/>
      <c r="F54" s="99"/>
    </row>
    <row r="55" spans="1:6" s="354" customFormat="1" x14ac:dyDescent="0.3">
      <c r="A55" s="393"/>
      <c r="B55" s="223" t="s">
        <v>743</v>
      </c>
      <c r="C55" s="394" t="s">
        <v>358</v>
      </c>
      <c r="D55" s="180">
        <v>22</v>
      </c>
      <c r="E55" s="386"/>
      <c r="F55" s="99"/>
    </row>
    <row r="56" spans="1:6" s="354" customFormat="1" x14ac:dyDescent="0.3">
      <c r="A56" s="393"/>
      <c r="B56" s="223" t="s">
        <v>744</v>
      </c>
      <c r="C56" s="394" t="s">
        <v>359</v>
      </c>
      <c r="D56" s="180">
        <v>22</v>
      </c>
      <c r="E56" s="367"/>
      <c r="F56" s="99"/>
    </row>
    <row r="57" spans="1:6" s="354" customFormat="1" x14ac:dyDescent="0.3">
      <c r="A57" s="385"/>
      <c r="B57" s="223" t="s">
        <v>441</v>
      </c>
      <c r="C57" s="395" t="s">
        <v>456</v>
      </c>
      <c r="D57" s="180"/>
      <c r="E57" s="397"/>
      <c r="F57" s="368"/>
    </row>
    <row r="58" spans="1:6" s="354" customFormat="1" x14ac:dyDescent="0.3">
      <c r="A58" s="398"/>
      <c r="B58" s="223" t="s">
        <v>448</v>
      </c>
      <c r="C58" s="394" t="s">
        <v>442</v>
      </c>
      <c r="D58" s="180">
        <v>20</v>
      </c>
      <c r="E58" s="397"/>
      <c r="F58" s="99"/>
    </row>
    <row r="59" spans="1:6" s="354" customFormat="1" x14ac:dyDescent="0.3">
      <c r="A59" s="398"/>
      <c r="B59" s="223" t="s">
        <v>449</v>
      </c>
      <c r="C59" s="394" t="s">
        <v>443</v>
      </c>
      <c r="D59" s="180">
        <v>20</v>
      </c>
      <c r="E59" s="397"/>
      <c r="F59" s="99"/>
    </row>
    <row r="60" spans="1:6" s="354" customFormat="1" x14ac:dyDescent="0.3">
      <c r="A60" s="398"/>
      <c r="B60" s="223" t="s">
        <v>450</v>
      </c>
      <c r="C60" s="394" t="s">
        <v>444</v>
      </c>
      <c r="D60" s="180">
        <v>15</v>
      </c>
      <c r="E60" s="397"/>
      <c r="F60" s="99"/>
    </row>
    <row r="61" spans="1:6" s="354" customFormat="1" x14ac:dyDescent="0.3">
      <c r="A61" s="398"/>
      <c r="B61" s="223" t="s">
        <v>451</v>
      </c>
      <c r="C61" s="394" t="s">
        <v>595</v>
      </c>
      <c r="D61" s="180">
        <v>20</v>
      </c>
      <c r="E61" s="397"/>
      <c r="F61" s="99"/>
    </row>
    <row r="62" spans="1:6" s="354" customFormat="1" x14ac:dyDescent="0.3">
      <c r="A62" s="398"/>
      <c r="B62" s="223" t="s">
        <v>452</v>
      </c>
      <c r="C62" s="394" t="s">
        <v>445</v>
      </c>
      <c r="D62" s="180">
        <v>5</v>
      </c>
      <c r="E62" s="397"/>
      <c r="F62" s="99"/>
    </row>
    <row r="63" spans="1:6" s="354" customFormat="1" x14ac:dyDescent="0.3">
      <c r="A63" s="398"/>
      <c r="B63" s="223" t="s">
        <v>453</v>
      </c>
      <c r="C63" s="394" t="s">
        <v>446</v>
      </c>
      <c r="D63" s="180">
        <v>15</v>
      </c>
      <c r="E63" s="397"/>
      <c r="F63" s="99"/>
    </row>
    <row r="64" spans="1:6" s="354" customFormat="1" x14ac:dyDescent="0.3">
      <c r="A64" s="398"/>
      <c r="B64" s="223" t="s">
        <v>454</v>
      </c>
      <c r="C64" s="394" t="s">
        <v>447</v>
      </c>
      <c r="D64" s="180">
        <v>15</v>
      </c>
      <c r="E64" s="397"/>
      <c r="F64" s="99"/>
    </row>
    <row r="65" spans="1:6" s="354" customFormat="1" x14ac:dyDescent="0.3">
      <c r="A65" s="385"/>
      <c r="B65" s="223" t="s">
        <v>455</v>
      </c>
      <c r="C65" s="395" t="s">
        <v>611</v>
      </c>
      <c r="D65" s="180"/>
      <c r="E65" s="397"/>
      <c r="F65" s="373"/>
    </row>
    <row r="66" spans="1:6" s="354" customFormat="1" x14ac:dyDescent="0.3">
      <c r="A66" s="398"/>
      <c r="B66" s="223" t="s">
        <v>460</v>
      </c>
      <c r="C66" s="336" t="s">
        <v>165</v>
      </c>
      <c r="D66" s="256">
        <v>45</v>
      </c>
      <c r="E66" s="328"/>
      <c r="F66" s="96"/>
    </row>
    <row r="67" spans="1:6" s="354" customFormat="1" x14ac:dyDescent="0.3">
      <c r="A67" s="398"/>
      <c r="B67" s="223" t="s">
        <v>461</v>
      </c>
      <c r="C67" s="399" t="s">
        <v>457</v>
      </c>
      <c r="D67" s="256">
        <v>35</v>
      </c>
      <c r="E67" s="396"/>
      <c r="F67" s="96"/>
    </row>
    <row r="68" spans="1:6" s="354" customFormat="1" ht="25.5" x14ac:dyDescent="0.3">
      <c r="A68" s="398"/>
      <c r="B68" s="223" t="s">
        <v>462</v>
      </c>
      <c r="C68" s="336" t="s">
        <v>458</v>
      </c>
      <c r="D68" s="256">
        <v>25</v>
      </c>
      <c r="E68" s="397"/>
      <c r="F68" s="96"/>
    </row>
    <row r="69" spans="1:6" s="354" customFormat="1" x14ac:dyDescent="0.3">
      <c r="A69" s="398"/>
      <c r="B69" s="223" t="s">
        <v>463</v>
      </c>
      <c r="C69" s="336" t="s">
        <v>459</v>
      </c>
      <c r="D69" s="256">
        <v>10</v>
      </c>
      <c r="E69" s="397"/>
      <c r="F69" s="96"/>
    </row>
    <row r="70" spans="1:6" s="354" customFormat="1" x14ac:dyDescent="0.3">
      <c r="A70" s="398"/>
      <c r="B70" s="223" t="s">
        <v>745</v>
      </c>
      <c r="C70" s="255" t="s">
        <v>747</v>
      </c>
      <c r="D70" s="264">
        <v>15</v>
      </c>
      <c r="E70" s="397"/>
      <c r="F70" s="100"/>
    </row>
    <row r="71" spans="1:6" s="354" customFormat="1" x14ac:dyDescent="0.3">
      <c r="A71" s="385"/>
      <c r="B71" s="223" t="s">
        <v>748</v>
      </c>
      <c r="C71" s="395" t="s">
        <v>746</v>
      </c>
      <c r="D71" s="180"/>
      <c r="E71" s="397"/>
      <c r="F71" s="368"/>
    </row>
    <row r="72" spans="1:6" s="354" customFormat="1" x14ac:dyDescent="0.3">
      <c r="A72" s="393"/>
      <c r="B72" s="223" t="s">
        <v>749</v>
      </c>
      <c r="C72" s="336" t="s">
        <v>596</v>
      </c>
      <c r="D72" s="264">
        <v>10</v>
      </c>
      <c r="E72" s="397"/>
      <c r="F72" s="94"/>
    </row>
    <row r="73" spans="1:6" s="354" customFormat="1" x14ac:dyDescent="0.3">
      <c r="A73" s="393"/>
      <c r="B73" s="223" t="s">
        <v>750</v>
      </c>
      <c r="C73" s="336" t="s">
        <v>597</v>
      </c>
      <c r="D73" s="264">
        <v>10</v>
      </c>
      <c r="E73" s="397"/>
      <c r="F73" s="94"/>
    </row>
    <row r="74" spans="1:6" s="354" customFormat="1" x14ac:dyDescent="0.3">
      <c r="A74" s="393"/>
      <c r="B74" s="223" t="s">
        <v>751</v>
      </c>
      <c r="C74" s="336" t="s">
        <v>598</v>
      </c>
      <c r="D74" s="264">
        <v>10</v>
      </c>
      <c r="E74" s="397"/>
      <c r="F74" s="94"/>
    </row>
    <row r="75" spans="1:6" s="354" customFormat="1" x14ac:dyDescent="0.3">
      <c r="A75" s="393"/>
      <c r="B75" s="223" t="s">
        <v>752</v>
      </c>
      <c r="C75" s="223" t="s">
        <v>426</v>
      </c>
      <c r="D75" s="180"/>
      <c r="E75" s="397"/>
      <c r="F75" s="368"/>
    </row>
    <row r="76" spans="1:6" s="354" customFormat="1" x14ac:dyDescent="0.3">
      <c r="A76" s="393"/>
      <c r="B76" s="223" t="s">
        <v>753</v>
      </c>
      <c r="C76" s="385" t="s">
        <v>427</v>
      </c>
      <c r="D76" s="180">
        <v>5</v>
      </c>
      <c r="E76" s="397"/>
      <c r="F76" s="94"/>
    </row>
    <row r="77" spans="1:6" s="354" customFormat="1" ht="25.5" x14ac:dyDescent="0.3">
      <c r="A77" s="393"/>
      <c r="B77" s="223" t="s">
        <v>754</v>
      </c>
      <c r="C77" s="385" t="s">
        <v>428</v>
      </c>
      <c r="D77" s="180">
        <v>5</v>
      </c>
      <c r="E77" s="397"/>
      <c r="F77" s="94"/>
    </row>
    <row r="78" spans="1:6" s="354" customFormat="1" x14ac:dyDescent="0.3">
      <c r="A78" s="393"/>
      <c r="B78" s="223" t="s">
        <v>755</v>
      </c>
      <c r="C78" s="391" t="s">
        <v>593</v>
      </c>
      <c r="D78" s="264">
        <v>10</v>
      </c>
      <c r="E78" s="397"/>
      <c r="F78" s="94"/>
    </row>
    <row r="79" spans="1:6" s="354" customFormat="1" x14ac:dyDescent="0.3">
      <c r="A79" s="393"/>
      <c r="B79" s="223"/>
      <c r="C79" s="394"/>
      <c r="D79" s="180"/>
      <c r="E79" s="328"/>
      <c r="F79" s="368"/>
    </row>
    <row r="80" spans="1:6" x14ac:dyDescent="0.3">
      <c r="A80" s="389"/>
      <c r="B80" s="389" t="s">
        <v>757</v>
      </c>
      <c r="C80" s="389" t="s">
        <v>469</v>
      </c>
      <c r="D80" s="98">
        <f>SUM(D81:D82)</f>
        <v>100</v>
      </c>
      <c r="E80" s="98"/>
      <c r="F80" s="98">
        <f>SUM(F81:F82)</f>
        <v>0</v>
      </c>
    </row>
    <row r="81" spans="1:10" x14ac:dyDescent="0.3">
      <c r="A81" s="360"/>
      <c r="B81" s="400" t="s">
        <v>756</v>
      </c>
      <c r="C81" s="401" t="s">
        <v>470</v>
      </c>
      <c r="D81" s="402">
        <v>100</v>
      </c>
      <c r="E81" s="396"/>
      <c r="F81" s="99"/>
    </row>
    <row r="82" spans="1:10" x14ac:dyDescent="0.3">
      <c r="C82" s="382"/>
      <c r="D82" s="271"/>
    </row>
    <row r="83" spans="1:10" x14ac:dyDescent="0.3">
      <c r="A83" s="406"/>
      <c r="B83" s="389"/>
      <c r="C83" s="389" t="s">
        <v>371</v>
      </c>
      <c r="D83" s="31">
        <f>SUM(D84:D93)</f>
        <v>557</v>
      </c>
      <c r="E83" s="31"/>
      <c r="F83" s="31">
        <f>SUM(F84:F93)</f>
        <v>0</v>
      </c>
      <c r="G83" s="262" t="s">
        <v>660</v>
      </c>
      <c r="H83" s="186" t="s">
        <v>662</v>
      </c>
      <c r="J83" s="407" t="s">
        <v>599</v>
      </c>
    </row>
    <row r="84" spans="1:10" x14ac:dyDescent="0.3">
      <c r="A84" s="408" t="s">
        <v>658</v>
      </c>
      <c r="B84" s="409" t="s">
        <v>759</v>
      </c>
      <c r="C84" s="410" t="s">
        <v>525</v>
      </c>
      <c r="D84" s="317">
        <v>15</v>
      </c>
      <c r="E84" s="411"/>
      <c r="F84" s="102">
        <f>+G84*H84</f>
        <v>0</v>
      </c>
      <c r="G84" s="96"/>
      <c r="H84" s="265">
        <v>15</v>
      </c>
      <c r="I84" s="354"/>
      <c r="J84" s="412">
        <v>1</v>
      </c>
    </row>
    <row r="85" spans="1:10" x14ac:dyDescent="0.3">
      <c r="A85" s="408" t="s">
        <v>727</v>
      </c>
      <c r="B85" s="409" t="s">
        <v>760</v>
      </c>
      <c r="C85" s="410" t="s">
        <v>526</v>
      </c>
      <c r="D85" s="317">
        <v>192</v>
      </c>
      <c r="E85" s="411"/>
      <c r="F85" s="102">
        <f t="shared" ref="F85:F92" si="1">+G85*H85</f>
        <v>0</v>
      </c>
      <c r="G85" s="96"/>
      <c r="H85" s="265">
        <v>12</v>
      </c>
      <c r="I85" s="354"/>
      <c r="J85" s="412">
        <v>16</v>
      </c>
    </row>
    <row r="86" spans="1:10" x14ac:dyDescent="0.3">
      <c r="A86" s="408" t="s">
        <v>728</v>
      </c>
      <c r="B86" s="409" t="s">
        <v>761</v>
      </c>
      <c r="C86" s="410" t="s">
        <v>527</v>
      </c>
      <c r="D86" s="317">
        <v>40</v>
      </c>
      <c r="E86" s="411"/>
      <c r="F86" s="102"/>
      <c r="G86" s="96"/>
      <c r="H86" s="265" t="s">
        <v>530</v>
      </c>
      <c r="I86" s="354"/>
      <c r="J86" s="412">
        <v>4</v>
      </c>
    </row>
    <row r="87" spans="1:10" x14ac:dyDescent="0.3">
      <c r="A87" s="408" t="s">
        <v>658</v>
      </c>
      <c r="B87" s="409" t="s">
        <v>762</v>
      </c>
      <c r="C87" s="410" t="s">
        <v>528</v>
      </c>
      <c r="D87" s="317">
        <v>10</v>
      </c>
      <c r="E87" s="411"/>
      <c r="F87" s="102">
        <f t="shared" si="1"/>
        <v>0</v>
      </c>
      <c r="G87" s="96"/>
      <c r="H87" s="265">
        <v>10</v>
      </c>
      <c r="I87" s="354"/>
      <c r="J87" s="412">
        <v>2</v>
      </c>
    </row>
    <row r="88" spans="1:10" s="414" customFormat="1" x14ac:dyDescent="0.3">
      <c r="A88" s="408"/>
      <c r="B88" s="409" t="s">
        <v>763</v>
      </c>
      <c r="C88" s="266" t="s">
        <v>817</v>
      </c>
      <c r="D88" s="317">
        <v>0</v>
      </c>
      <c r="E88" s="411"/>
      <c r="F88" s="102">
        <f t="shared" si="1"/>
        <v>0</v>
      </c>
      <c r="G88" s="96"/>
      <c r="H88" s="265">
        <v>25</v>
      </c>
      <c r="I88" s="413"/>
      <c r="J88" s="412">
        <v>8</v>
      </c>
    </row>
    <row r="89" spans="1:10" x14ac:dyDescent="0.3">
      <c r="A89" s="408" t="s">
        <v>729</v>
      </c>
      <c r="B89" s="409" t="s">
        <v>764</v>
      </c>
      <c r="C89" s="266" t="s">
        <v>661</v>
      </c>
      <c r="D89" s="317">
        <f>+H89*9</f>
        <v>270</v>
      </c>
      <c r="E89" s="411"/>
      <c r="F89" s="102">
        <f t="shared" si="1"/>
        <v>0</v>
      </c>
      <c r="G89" s="96"/>
      <c r="H89" s="265">
        <v>30</v>
      </c>
      <c r="I89" s="354"/>
      <c r="J89" s="412">
        <v>54</v>
      </c>
    </row>
    <row r="90" spans="1:10" x14ac:dyDescent="0.3">
      <c r="A90" s="408"/>
      <c r="B90" s="409" t="s">
        <v>765</v>
      </c>
      <c r="C90" s="266" t="s">
        <v>612</v>
      </c>
      <c r="D90" s="317">
        <v>0</v>
      </c>
      <c r="E90" s="411"/>
      <c r="F90" s="102">
        <f t="shared" si="1"/>
        <v>0</v>
      </c>
      <c r="G90" s="96"/>
      <c r="H90" s="265">
        <v>35</v>
      </c>
      <c r="I90" s="354"/>
      <c r="J90" s="412"/>
    </row>
    <row r="91" spans="1:10" x14ac:dyDescent="0.3">
      <c r="A91" s="408"/>
      <c r="B91" s="409" t="s">
        <v>766</v>
      </c>
      <c r="C91" s="350" t="s">
        <v>758</v>
      </c>
      <c r="D91" s="186">
        <f>+F91*15</f>
        <v>0</v>
      </c>
      <c r="E91" s="411"/>
      <c r="F91" s="102"/>
      <c r="G91" s="96"/>
      <c r="H91" s="265" t="s">
        <v>530</v>
      </c>
      <c r="I91" s="354"/>
      <c r="J91" s="412"/>
    </row>
    <row r="92" spans="1:10" x14ac:dyDescent="0.3">
      <c r="A92" s="408" t="s">
        <v>658</v>
      </c>
      <c r="B92" s="409" t="s">
        <v>767</v>
      </c>
      <c r="C92" s="410" t="s">
        <v>615</v>
      </c>
      <c r="D92" s="317">
        <v>30</v>
      </c>
      <c r="E92" s="415"/>
      <c r="F92" s="102">
        <f t="shared" si="1"/>
        <v>0</v>
      </c>
      <c r="G92" s="96"/>
      <c r="H92" s="265">
        <v>10</v>
      </c>
      <c r="I92" s="354"/>
      <c r="J92" s="412">
        <v>8</v>
      </c>
    </row>
    <row r="93" spans="1:10" x14ac:dyDescent="0.3">
      <c r="A93" s="414"/>
      <c r="B93" s="348"/>
      <c r="C93" s="186"/>
      <c r="D93" s="351"/>
      <c r="E93" s="204"/>
      <c r="F93" s="204"/>
    </row>
    <row r="94" spans="1:10" x14ac:dyDescent="0.3">
      <c r="A94" s="389"/>
      <c r="B94" s="389" t="s">
        <v>768</v>
      </c>
      <c r="C94" s="389" t="s">
        <v>464</v>
      </c>
      <c r="D94" s="31">
        <f>SUM(D95:D103)</f>
        <v>202</v>
      </c>
      <c r="E94" s="31"/>
      <c r="F94" s="31">
        <f>SUM(F95:F103)</f>
        <v>0</v>
      </c>
      <c r="G94" s="262" t="s">
        <v>660</v>
      </c>
      <c r="H94" s="186" t="s">
        <v>662</v>
      </c>
    </row>
    <row r="95" spans="1:10" x14ac:dyDescent="0.3">
      <c r="A95" s="360"/>
      <c r="B95" s="395" t="s">
        <v>769</v>
      </c>
      <c r="C95" s="394" t="s">
        <v>600</v>
      </c>
      <c r="D95" s="180">
        <v>30</v>
      </c>
      <c r="E95" s="416"/>
      <c r="F95" s="176">
        <f>+G95*H95</f>
        <v>0</v>
      </c>
      <c r="G95" s="102"/>
      <c r="H95" s="265">
        <v>40</v>
      </c>
    </row>
    <row r="96" spans="1:10" x14ac:dyDescent="0.3">
      <c r="A96" s="360"/>
      <c r="B96" s="395" t="s">
        <v>770</v>
      </c>
      <c r="C96" s="336" t="s">
        <v>277</v>
      </c>
      <c r="D96" s="180">
        <v>12</v>
      </c>
      <c r="E96" s="416"/>
      <c r="F96" s="176">
        <f t="shared" ref="F96:F97" si="2">+G96*H96</f>
        <v>0</v>
      </c>
      <c r="G96" s="102"/>
      <c r="H96" s="265">
        <v>12</v>
      </c>
    </row>
    <row r="97" spans="1:10" x14ac:dyDescent="0.3">
      <c r="A97" s="360"/>
      <c r="B97" s="395" t="s">
        <v>771</v>
      </c>
      <c r="C97" s="391" t="s">
        <v>602</v>
      </c>
      <c r="D97" s="230">
        <v>40</v>
      </c>
      <c r="E97" s="396"/>
      <c r="F97" s="176">
        <f t="shared" si="2"/>
        <v>0</v>
      </c>
      <c r="G97" s="102"/>
      <c r="H97" s="265">
        <v>12</v>
      </c>
    </row>
    <row r="98" spans="1:10" x14ac:dyDescent="0.3">
      <c r="A98" s="360"/>
      <c r="B98" s="395" t="s">
        <v>772</v>
      </c>
      <c r="C98" s="394" t="s">
        <v>731</v>
      </c>
      <c r="D98" s="230">
        <v>36</v>
      </c>
      <c r="E98" s="396"/>
      <c r="F98" s="95"/>
      <c r="G98" s="417"/>
    </row>
    <row r="99" spans="1:10" x14ac:dyDescent="0.3">
      <c r="A99" s="360"/>
      <c r="B99" s="395" t="s">
        <v>773</v>
      </c>
      <c r="C99" s="394" t="s">
        <v>465</v>
      </c>
      <c r="D99" s="230">
        <v>15</v>
      </c>
      <c r="E99" s="396"/>
      <c r="F99" s="99"/>
      <c r="G99" s="418"/>
    </row>
    <row r="100" spans="1:10" x14ac:dyDescent="0.3">
      <c r="A100" s="360"/>
      <c r="B100" s="395" t="s">
        <v>774</v>
      </c>
      <c r="C100" s="336" t="s">
        <v>468</v>
      </c>
      <c r="D100" s="264">
        <v>8</v>
      </c>
      <c r="E100" s="396"/>
      <c r="F100" s="99"/>
      <c r="G100" s="418"/>
    </row>
    <row r="101" spans="1:10" x14ac:dyDescent="0.3">
      <c r="A101" s="360"/>
      <c r="B101" s="395" t="s">
        <v>775</v>
      </c>
      <c r="C101" s="394" t="s">
        <v>466</v>
      </c>
      <c r="D101" s="230">
        <v>25</v>
      </c>
      <c r="E101" s="396"/>
      <c r="F101" s="99"/>
      <c r="G101" s="418"/>
    </row>
    <row r="102" spans="1:10" ht="25.5" x14ac:dyDescent="0.3">
      <c r="A102" s="360"/>
      <c r="B102" s="395" t="s">
        <v>776</v>
      </c>
      <c r="C102" s="336" t="s">
        <v>601</v>
      </c>
      <c r="D102" s="419">
        <v>24</v>
      </c>
      <c r="E102" s="354"/>
      <c r="F102" s="95"/>
      <c r="G102" s="417"/>
    </row>
    <row r="103" spans="1:10" x14ac:dyDescent="0.3">
      <c r="A103" s="360"/>
      <c r="B103" s="395" t="s">
        <v>777</v>
      </c>
      <c r="C103" s="394" t="s">
        <v>467</v>
      </c>
      <c r="D103" s="230">
        <v>12</v>
      </c>
      <c r="E103" s="396"/>
      <c r="F103" s="99"/>
      <c r="G103" s="418"/>
    </row>
    <row r="104" spans="1:10" x14ac:dyDescent="0.3">
      <c r="A104" s="223"/>
      <c r="B104" s="223"/>
      <c r="C104" s="223"/>
      <c r="D104" s="328"/>
      <c r="E104" s="367"/>
      <c r="F104" s="368"/>
      <c r="G104" s="354"/>
    </row>
    <row r="105" spans="1:10" x14ac:dyDescent="0.3">
      <c r="A105" s="223"/>
      <c r="B105" s="223"/>
      <c r="C105" s="385"/>
      <c r="D105" s="328"/>
      <c r="E105" s="367"/>
      <c r="F105" s="368"/>
      <c r="G105" s="354"/>
      <c r="H105" s="354"/>
      <c r="I105" s="354"/>
      <c r="J105" s="354"/>
    </row>
    <row r="106" spans="1:10" x14ac:dyDescent="0.3">
      <c r="A106" s="286" t="s">
        <v>1013</v>
      </c>
      <c r="B106" s="223"/>
      <c r="C106" s="385"/>
      <c r="D106" s="328"/>
      <c r="E106" s="367"/>
      <c r="F106" s="368"/>
      <c r="G106" s="420"/>
      <c r="H106" s="354"/>
      <c r="I106" s="354"/>
      <c r="J106" s="354"/>
    </row>
    <row r="107" spans="1:10" x14ac:dyDescent="0.3">
      <c r="A107" s="223"/>
      <c r="B107" s="223"/>
      <c r="C107" s="391"/>
      <c r="D107" s="306"/>
      <c r="E107" s="367"/>
      <c r="F107" s="368"/>
      <c r="G107" s="354"/>
      <c r="H107" s="354"/>
      <c r="I107" s="354"/>
      <c r="J107" s="354"/>
    </row>
    <row r="108" spans="1:10" x14ac:dyDescent="0.3">
      <c r="A108" s="360"/>
      <c r="B108" s="420"/>
      <c r="C108" s="421"/>
      <c r="D108" s="422"/>
      <c r="E108" s="396"/>
      <c r="F108" s="423"/>
      <c r="G108" s="354"/>
    </row>
  </sheetData>
  <sheetProtection algorithmName="SHA-512" hashValue="ooSiKX8w1uQYyKwUsNg8AF7MP4hqtdvAL8cnkGlCPmE6p260HHVU+AxlGUIMYSCoZ28IF4n33qN7VHDn8wt7Ow==" saltValue="nEL2qeI0OtUWGDP3fNKMmg==" spinCount="100000" sheet="1" insertRows="0" selectLockedCells="1"/>
  <mergeCells count="1">
    <mergeCell ref="A26:A32"/>
  </mergeCells>
  <phoneticPr fontId="6" type="noConversion"/>
  <pageMargins left="0.7" right="0.7" top="0.75" bottom="0.75" header="0.3" footer="0.3"/>
  <pageSetup paperSize="8" orientation="landscape" r:id="rId1"/>
  <headerFooter>
    <oddHeader>&amp;C&amp;"Arial Narrow,Običajno"&amp;10&amp;F - &amp;A</oddHeader>
    <oddFooter>&amp;C&amp;"Arial Narrow,Običajno"&amp;10Stran &amp;P od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X71"/>
  <sheetViews>
    <sheetView view="pageLayout" zoomScaleNormal="100" workbookViewId="0">
      <selection activeCell="F17" sqref="F17"/>
    </sheetView>
  </sheetViews>
  <sheetFormatPr defaultColWidth="9.140625" defaultRowHeight="15" x14ac:dyDescent="0.25"/>
  <cols>
    <col min="1" max="1" width="12.140625" style="187" customWidth="1"/>
    <col min="2" max="2" width="12.85546875" style="187" customWidth="1"/>
    <col min="3" max="3" width="64.7109375" style="429" customWidth="1"/>
    <col min="4" max="4" width="20.7109375" style="455" customWidth="1"/>
    <col min="5" max="5" width="3" style="187" customWidth="1"/>
    <col min="6" max="6" width="20.7109375" style="455" customWidth="1"/>
    <col min="7" max="7" width="8.42578125" style="425" customWidth="1"/>
    <col min="8" max="8" width="17.7109375" style="187" customWidth="1"/>
    <col min="9" max="16384" width="9.140625" style="187"/>
  </cols>
  <sheetData>
    <row r="1" spans="1:9" ht="20.25" x14ac:dyDescent="0.3">
      <c r="A1" s="199"/>
      <c r="B1" s="324"/>
      <c r="C1" s="424" t="s">
        <v>14</v>
      </c>
      <c r="D1" s="324"/>
      <c r="E1" s="185"/>
      <c r="F1" s="367"/>
    </row>
    <row r="2" spans="1:9" ht="16.5" x14ac:dyDescent="0.3">
      <c r="A2" s="199"/>
      <c r="B2" s="324"/>
      <c r="C2" s="426" t="s">
        <v>13</v>
      </c>
      <c r="D2" s="324"/>
      <c r="E2" s="185"/>
      <c r="F2" s="371"/>
    </row>
    <row r="3" spans="1:9" ht="16.5" x14ac:dyDescent="0.3">
      <c r="A3" s="213"/>
      <c r="B3" s="324"/>
      <c r="C3" s="427" t="s">
        <v>15</v>
      </c>
      <c r="D3" s="324"/>
      <c r="E3" s="185"/>
      <c r="F3" s="373"/>
    </row>
    <row r="4" spans="1:9" ht="16.5" x14ac:dyDescent="0.3">
      <c r="A4" s="213"/>
      <c r="B4" s="324"/>
      <c r="C4" s="427"/>
      <c r="D4" s="324"/>
      <c r="E4" s="185"/>
      <c r="F4" s="373"/>
    </row>
    <row r="5" spans="1:9" ht="16.5" x14ac:dyDescent="0.25">
      <c r="A5" s="193" t="s">
        <v>977</v>
      </c>
      <c r="B5" s="194"/>
      <c r="C5" s="195" t="s">
        <v>0</v>
      </c>
      <c r="D5" s="196"/>
      <c r="E5" s="197"/>
      <c r="F5" s="198"/>
    </row>
    <row r="6" spans="1:9" ht="16.5" x14ac:dyDescent="0.3">
      <c r="A6" s="213"/>
      <c r="B6" s="324"/>
      <c r="C6" s="427"/>
      <c r="D6" s="324"/>
      <c r="E6" s="185"/>
      <c r="F6" s="373"/>
    </row>
    <row r="7" spans="1:9" ht="16.5" x14ac:dyDescent="0.3">
      <c r="A7" s="213" t="s">
        <v>17</v>
      </c>
      <c r="B7" s="295" t="s">
        <v>18</v>
      </c>
      <c r="C7" s="428" t="s">
        <v>19</v>
      </c>
      <c r="D7" s="377" t="s">
        <v>539</v>
      </c>
      <c r="E7" s="378"/>
      <c r="F7" s="379" t="s">
        <v>663</v>
      </c>
      <c r="G7" s="199"/>
    </row>
    <row r="8" spans="1:9" ht="16.5" x14ac:dyDescent="0.3">
      <c r="A8" s="213"/>
      <c r="B8" s="213"/>
      <c r="D8" s="430"/>
      <c r="E8" s="185"/>
      <c r="F8" s="367"/>
    </row>
    <row r="9" spans="1:9" ht="16.5" x14ac:dyDescent="0.3">
      <c r="A9" s="210" t="s">
        <v>63</v>
      </c>
      <c r="B9" s="210" t="s">
        <v>31</v>
      </c>
      <c r="C9" s="431" t="s">
        <v>32</v>
      </c>
      <c r="D9" s="29">
        <f>+D11+D33+D28+D44</f>
        <v>486</v>
      </c>
      <c r="E9" s="29"/>
      <c r="F9" s="29">
        <f t="shared" ref="F9" si="0">+F11+F33+F28+F44</f>
        <v>0</v>
      </c>
      <c r="I9" s="432"/>
    </row>
    <row r="10" spans="1:9" ht="16.5" x14ac:dyDescent="0.3">
      <c r="A10" s="199"/>
      <c r="B10" s="199"/>
      <c r="C10" s="433"/>
      <c r="D10" s="430"/>
      <c r="E10" s="185"/>
      <c r="F10" s="367"/>
    </row>
    <row r="11" spans="1:9" ht="16.5" x14ac:dyDescent="0.3">
      <c r="A11" s="217"/>
      <c r="B11" s="217" t="s">
        <v>64</v>
      </c>
      <c r="C11" s="434" t="s">
        <v>61</v>
      </c>
      <c r="D11" s="30">
        <f>SUM(D12:D26)</f>
        <v>170</v>
      </c>
      <c r="E11" s="30"/>
      <c r="F11" s="30">
        <f>SUM(F12:F27)</f>
        <v>0</v>
      </c>
    </row>
    <row r="12" spans="1:9" s="226" customFormat="1" ht="12.75" x14ac:dyDescent="0.2">
      <c r="A12" s="213"/>
      <c r="B12" s="309" t="s">
        <v>65</v>
      </c>
      <c r="C12" s="435" t="s">
        <v>549</v>
      </c>
      <c r="D12" s="436"/>
      <c r="E12" s="274"/>
      <c r="F12" s="347"/>
      <c r="G12" s="235"/>
    </row>
    <row r="13" spans="1:9" s="226" customFormat="1" ht="12.75" x14ac:dyDescent="0.2">
      <c r="A13" s="213"/>
      <c r="B13" s="309" t="s">
        <v>261</v>
      </c>
      <c r="C13" s="270" t="s">
        <v>245</v>
      </c>
      <c r="D13" s="437">
        <v>22</v>
      </c>
      <c r="E13" s="274"/>
      <c r="F13" s="106"/>
      <c r="G13" s="235"/>
    </row>
    <row r="14" spans="1:9" s="226" customFormat="1" ht="12.75" x14ac:dyDescent="0.2">
      <c r="A14" s="213"/>
      <c r="B14" s="309" t="s">
        <v>262</v>
      </c>
      <c r="C14" s="270" t="s">
        <v>246</v>
      </c>
      <c r="D14" s="437">
        <v>20</v>
      </c>
      <c r="E14" s="274"/>
      <c r="F14" s="106"/>
      <c r="G14" s="235"/>
    </row>
    <row r="15" spans="1:9" s="226" customFormat="1" ht="12.75" x14ac:dyDescent="0.2">
      <c r="A15" s="213"/>
      <c r="B15" s="309" t="s">
        <v>66</v>
      </c>
      <c r="C15" s="435" t="s">
        <v>247</v>
      </c>
      <c r="D15" s="437"/>
      <c r="E15" s="274"/>
      <c r="F15" s="438"/>
      <c r="G15" s="235"/>
    </row>
    <row r="16" spans="1:9" s="226" customFormat="1" ht="12.75" x14ac:dyDescent="0.2">
      <c r="A16" s="213"/>
      <c r="B16" s="309" t="s">
        <v>263</v>
      </c>
      <c r="C16" s="270" t="s">
        <v>248</v>
      </c>
      <c r="D16" s="437">
        <v>22</v>
      </c>
      <c r="E16" s="274"/>
      <c r="F16" s="106"/>
      <c r="G16" s="235"/>
    </row>
    <row r="17" spans="1:24" s="226" customFormat="1" ht="12.75" x14ac:dyDescent="0.2">
      <c r="A17" s="213"/>
      <c r="B17" s="309" t="s">
        <v>264</v>
      </c>
      <c r="C17" s="270" t="s">
        <v>249</v>
      </c>
      <c r="D17" s="437">
        <v>22</v>
      </c>
      <c r="E17" s="274"/>
      <c r="F17" s="106"/>
      <c r="G17" s="235"/>
    </row>
    <row r="18" spans="1:24" s="226" customFormat="1" ht="12.75" x14ac:dyDescent="0.2">
      <c r="A18" s="213"/>
      <c r="B18" s="309" t="s">
        <v>117</v>
      </c>
      <c r="C18" s="435" t="s">
        <v>250</v>
      </c>
      <c r="D18" s="437"/>
      <c r="E18" s="274"/>
      <c r="F18" s="438"/>
      <c r="G18" s="235"/>
    </row>
    <row r="19" spans="1:24" s="226" customFormat="1" ht="12.75" x14ac:dyDescent="0.2">
      <c r="A19" s="213"/>
      <c r="B19" s="309" t="s">
        <v>265</v>
      </c>
      <c r="C19" s="270" t="s">
        <v>251</v>
      </c>
      <c r="D19" s="437">
        <v>25</v>
      </c>
      <c r="E19" s="274"/>
      <c r="F19" s="106"/>
      <c r="G19" s="235"/>
    </row>
    <row r="20" spans="1:24" s="226" customFormat="1" ht="12.75" x14ac:dyDescent="0.2">
      <c r="A20" s="213"/>
      <c r="B20" s="309" t="s">
        <v>252</v>
      </c>
      <c r="C20" s="435" t="s">
        <v>253</v>
      </c>
      <c r="D20" s="437"/>
      <c r="E20" s="274"/>
      <c r="F20" s="438"/>
      <c r="G20" s="235"/>
    </row>
    <row r="21" spans="1:24" s="226" customFormat="1" ht="12.75" x14ac:dyDescent="0.2">
      <c r="A21" s="213"/>
      <c r="B21" s="309" t="s">
        <v>266</v>
      </c>
      <c r="C21" s="270" t="s">
        <v>254</v>
      </c>
      <c r="D21" s="437">
        <v>22</v>
      </c>
      <c r="E21" s="274"/>
      <c r="F21" s="106"/>
      <c r="G21" s="235"/>
      <c r="H21" s="439"/>
      <c r="I21" s="439"/>
      <c r="J21" s="439"/>
      <c r="K21" s="439"/>
      <c r="L21" s="439"/>
      <c r="M21" s="439"/>
      <c r="N21" s="439"/>
      <c r="O21" s="439"/>
      <c r="P21" s="439"/>
      <c r="Q21" s="439"/>
      <c r="R21" s="439"/>
      <c r="S21" s="439"/>
      <c r="T21" s="439"/>
      <c r="U21" s="439"/>
      <c r="V21" s="439"/>
      <c r="W21" s="439"/>
      <c r="X21" s="439"/>
    </row>
    <row r="22" spans="1:24" s="226" customFormat="1" ht="12.75" x14ac:dyDescent="0.2">
      <c r="A22" s="213"/>
      <c r="B22" s="309" t="s">
        <v>267</v>
      </c>
      <c r="C22" s="270" t="s">
        <v>255</v>
      </c>
      <c r="D22" s="437">
        <v>18</v>
      </c>
      <c r="E22" s="274"/>
      <c r="F22" s="106"/>
      <c r="G22" s="235"/>
      <c r="H22" s="439"/>
      <c r="I22" s="439"/>
      <c r="J22" s="439"/>
      <c r="K22" s="439"/>
      <c r="L22" s="439"/>
      <c r="M22" s="439"/>
      <c r="N22" s="439"/>
      <c r="O22" s="439"/>
      <c r="P22" s="439"/>
      <c r="Q22" s="439"/>
      <c r="R22" s="439"/>
      <c r="S22" s="439"/>
      <c r="T22" s="439"/>
      <c r="U22" s="439"/>
      <c r="V22" s="439"/>
      <c r="W22" s="439"/>
      <c r="X22" s="439"/>
    </row>
    <row r="23" spans="1:24" s="226" customFormat="1" ht="12.75" x14ac:dyDescent="0.2">
      <c r="A23" s="213"/>
      <c r="B23" s="309" t="s">
        <v>256</v>
      </c>
      <c r="C23" s="435" t="s">
        <v>257</v>
      </c>
      <c r="D23" s="437"/>
      <c r="E23" s="274"/>
      <c r="F23" s="438"/>
      <c r="G23" s="235"/>
      <c r="H23" s="439"/>
      <c r="I23" s="439"/>
      <c r="J23" s="439"/>
      <c r="K23" s="439"/>
      <c r="L23" s="439"/>
      <c r="M23" s="439"/>
      <c r="N23" s="439"/>
      <c r="O23" s="439"/>
      <c r="P23" s="439"/>
      <c r="Q23" s="439"/>
      <c r="R23" s="439"/>
      <c r="S23" s="439"/>
      <c r="T23" s="439"/>
      <c r="U23" s="439"/>
      <c r="V23" s="439"/>
      <c r="W23" s="439"/>
      <c r="X23" s="439"/>
    </row>
    <row r="24" spans="1:24" s="226" customFormat="1" ht="12.75" x14ac:dyDescent="0.2">
      <c r="A24" s="213"/>
      <c r="B24" s="309" t="s">
        <v>268</v>
      </c>
      <c r="C24" s="270" t="s">
        <v>258</v>
      </c>
      <c r="D24" s="437">
        <v>8</v>
      </c>
      <c r="E24" s="274"/>
      <c r="F24" s="106"/>
      <c r="G24" s="235"/>
      <c r="H24" s="439"/>
      <c r="I24" s="439"/>
      <c r="J24" s="439"/>
      <c r="K24" s="439"/>
      <c r="L24" s="439"/>
      <c r="M24" s="439"/>
      <c r="N24" s="439"/>
      <c r="O24" s="439"/>
      <c r="P24" s="439"/>
      <c r="Q24" s="439"/>
      <c r="R24" s="439"/>
      <c r="S24" s="439"/>
      <c r="T24" s="439"/>
      <c r="U24" s="439"/>
      <c r="V24" s="439"/>
      <c r="W24" s="439"/>
      <c r="X24" s="439"/>
    </row>
    <row r="25" spans="1:24" s="226" customFormat="1" ht="12.75" x14ac:dyDescent="0.2">
      <c r="A25" s="213"/>
      <c r="B25" s="309" t="s">
        <v>269</v>
      </c>
      <c r="C25" s="270" t="s">
        <v>259</v>
      </c>
      <c r="D25" s="437">
        <v>8</v>
      </c>
      <c r="E25" s="274"/>
      <c r="F25" s="106"/>
      <c r="G25" s="235"/>
      <c r="H25" s="439"/>
      <c r="I25" s="439"/>
      <c r="J25" s="439"/>
      <c r="K25" s="439"/>
      <c r="L25" s="439"/>
      <c r="M25" s="439"/>
      <c r="N25" s="439"/>
      <c r="O25" s="439"/>
      <c r="P25" s="439"/>
      <c r="Q25" s="439"/>
      <c r="R25" s="439"/>
      <c r="S25" s="439"/>
      <c r="T25" s="439"/>
      <c r="U25" s="439"/>
      <c r="V25" s="439"/>
      <c r="W25" s="439"/>
      <c r="X25" s="439"/>
    </row>
    <row r="26" spans="1:24" s="226" customFormat="1" ht="12.75" x14ac:dyDescent="0.2">
      <c r="A26" s="213"/>
      <c r="B26" s="309" t="s">
        <v>270</v>
      </c>
      <c r="C26" s="270" t="s">
        <v>260</v>
      </c>
      <c r="D26" s="437">
        <v>3</v>
      </c>
      <c r="E26" s="274"/>
      <c r="F26" s="106"/>
      <c r="G26" s="235"/>
      <c r="H26" s="439"/>
      <c r="I26" s="439"/>
      <c r="J26" s="439"/>
      <c r="K26" s="439"/>
      <c r="L26" s="439"/>
      <c r="M26" s="439"/>
      <c r="N26" s="439"/>
      <c r="O26" s="439"/>
      <c r="P26" s="439"/>
      <c r="Q26" s="439"/>
      <c r="R26" s="439"/>
      <c r="S26" s="439"/>
      <c r="T26" s="439"/>
      <c r="U26" s="439"/>
      <c r="V26" s="439"/>
      <c r="W26" s="439"/>
      <c r="X26" s="439"/>
    </row>
    <row r="27" spans="1:24" s="226" customFormat="1" ht="12.75" x14ac:dyDescent="0.2">
      <c r="A27" s="213"/>
      <c r="B27" s="309"/>
      <c r="C27" s="270"/>
      <c r="D27" s="437"/>
      <c r="E27" s="274"/>
      <c r="F27" s="438"/>
      <c r="G27" s="235"/>
      <c r="H27" s="439"/>
      <c r="I27" s="439"/>
      <c r="J27" s="439"/>
      <c r="K27" s="439"/>
      <c r="L27" s="439"/>
      <c r="M27" s="439"/>
      <c r="N27" s="439"/>
      <c r="O27" s="439"/>
      <c r="P27" s="439"/>
      <c r="Q27" s="439"/>
      <c r="R27" s="439"/>
      <c r="S27" s="439"/>
      <c r="T27" s="439"/>
      <c r="U27" s="439"/>
      <c r="V27" s="439"/>
      <c r="W27" s="439"/>
      <c r="X27" s="439"/>
    </row>
    <row r="28" spans="1:24" ht="16.5" x14ac:dyDescent="0.3">
      <c r="A28" s="217"/>
      <c r="B28" s="217"/>
      <c r="C28" s="434" t="s">
        <v>53</v>
      </c>
      <c r="D28" s="30">
        <f>SUM(D29:D31)</f>
        <v>118</v>
      </c>
      <c r="E28" s="30"/>
      <c r="F28" s="30">
        <f>SUM(F29:F32)</f>
        <v>0</v>
      </c>
      <c r="H28" s="440"/>
      <c r="I28" s="440"/>
      <c r="J28" s="440"/>
      <c r="K28" s="440"/>
      <c r="L28" s="440"/>
      <c r="M28" s="440"/>
      <c r="N28" s="440"/>
      <c r="O28" s="440"/>
      <c r="P28" s="440"/>
      <c r="Q28" s="440"/>
      <c r="R28" s="440"/>
      <c r="S28" s="440"/>
      <c r="T28" s="440"/>
      <c r="U28" s="440"/>
      <c r="V28" s="440"/>
      <c r="W28" s="440"/>
      <c r="X28" s="440"/>
    </row>
    <row r="29" spans="1:24" s="226" customFormat="1" ht="12.75" x14ac:dyDescent="0.2">
      <c r="A29" s="213"/>
      <c r="B29" s="213" t="s">
        <v>71</v>
      </c>
      <c r="C29" s="441" t="s">
        <v>272</v>
      </c>
      <c r="D29" s="355">
        <v>54</v>
      </c>
      <c r="E29" s="225"/>
      <c r="F29" s="108"/>
      <c r="G29" s="235"/>
      <c r="H29" s="439"/>
      <c r="I29" s="439"/>
      <c r="J29" s="439"/>
      <c r="K29" s="439"/>
      <c r="L29" s="439"/>
      <c r="M29" s="439"/>
      <c r="N29" s="439"/>
      <c r="O29" s="439"/>
      <c r="P29" s="439"/>
      <c r="Q29" s="439"/>
      <c r="R29" s="439"/>
      <c r="S29" s="439"/>
      <c r="T29" s="439"/>
      <c r="U29" s="439"/>
      <c r="V29" s="439"/>
      <c r="W29" s="439"/>
      <c r="X29" s="439"/>
    </row>
    <row r="30" spans="1:24" s="226" customFormat="1" ht="12.75" x14ac:dyDescent="0.2">
      <c r="A30" s="213"/>
      <c r="B30" s="213" t="s">
        <v>72</v>
      </c>
      <c r="C30" s="441" t="s">
        <v>273</v>
      </c>
      <c r="D30" s="355">
        <v>54</v>
      </c>
      <c r="E30" s="225"/>
      <c r="F30" s="108"/>
      <c r="G30" s="235"/>
      <c r="H30" s="439"/>
      <c r="I30" s="439"/>
      <c r="J30" s="439"/>
      <c r="K30" s="439"/>
      <c r="L30" s="439"/>
      <c r="M30" s="439"/>
      <c r="N30" s="439"/>
      <c r="O30" s="439"/>
      <c r="P30" s="439"/>
      <c r="Q30" s="439"/>
      <c r="R30" s="439"/>
      <c r="S30" s="439"/>
      <c r="T30" s="439"/>
      <c r="U30" s="439"/>
      <c r="V30" s="439"/>
      <c r="W30" s="439"/>
      <c r="X30" s="439"/>
    </row>
    <row r="31" spans="1:24" s="226" customFormat="1" ht="12.75" x14ac:dyDescent="0.2">
      <c r="A31" s="213"/>
      <c r="B31" s="213" t="s">
        <v>782</v>
      </c>
      <c r="C31" s="270" t="s">
        <v>274</v>
      </c>
      <c r="D31" s="437">
        <v>10</v>
      </c>
      <c r="E31" s="225"/>
      <c r="F31" s="108"/>
      <c r="G31" s="235"/>
      <c r="H31" s="439"/>
      <c r="I31" s="439"/>
      <c r="J31" s="439"/>
      <c r="K31" s="439"/>
      <c r="L31" s="439"/>
      <c r="M31" s="439"/>
      <c r="N31" s="439"/>
      <c r="O31" s="439"/>
      <c r="P31" s="439"/>
      <c r="Q31" s="439"/>
      <c r="R31" s="439"/>
      <c r="S31" s="439"/>
      <c r="T31" s="439"/>
      <c r="U31" s="439"/>
      <c r="V31" s="439"/>
      <c r="W31" s="439"/>
      <c r="X31" s="439"/>
    </row>
    <row r="32" spans="1:24" s="226" customFormat="1" ht="12.75" x14ac:dyDescent="0.2">
      <c r="A32" s="213"/>
      <c r="B32" s="213"/>
      <c r="C32" s="441"/>
      <c r="D32" s="442"/>
      <c r="E32" s="225"/>
      <c r="F32" s="443"/>
      <c r="G32" s="235"/>
      <c r="H32" s="439"/>
      <c r="I32" s="439"/>
      <c r="J32" s="439"/>
      <c r="K32" s="439"/>
      <c r="L32" s="439"/>
      <c r="M32" s="439"/>
      <c r="N32" s="439"/>
      <c r="O32" s="439"/>
      <c r="P32" s="439"/>
      <c r="Q32" s="439"/>
      <c r="R32" s="439"/>
      <c r="S32" s="439"/>
      <c r="T32" s="439"/>
      <c r="U32" s="439"/>
      <c r="V32" s="439"/>
      <c r="W32" s="439"/>
      <c r="X32" s="439"/>
    </row>
    <row r="33" spans="1:24" ht="16.5" x14ac:dyDescent="0.3">
      <c r="A33" s="217"/>
      <c r="B33" s="217"/>
      <c r="C33" s="434" t="s">
        <v>271</v>
      </c>
      <c r="D33" s="30">
        <f>SUM(D34:D42)</f>
        <v>151</v>
      </c>
      <c r="E33" s="30"/>
      <c r="F33" s="30">
        <f>SUM(F34:F43)</f>
        <v>0</v>
      </c>
      <c r="G33" s="262" t="s">
        <v>660</v>
      </c>
      <c r="H33" s="186" t="s">
        <v>662</v>
      </c>
      <c r="I33" s="204"/>
      <c r="J33" s="440"/>
      <c r="K33" s="440"/>
      <c r="L33" s="440"/>
      <c r="M33" s="440"/>
      <c r="N33" s="440"/>
      <c r="O33" s="440"/>
      <c r="P33" s="440"/>
      <c r="Q33" s="440"/>
      <c r="R33" s="440"/>
      <c r="S33" s="440"/>
      <c r="T33" s="440"/>
      <c r="U33" s="440"/>
      <c r="V33" s="440"/>
      <c r="W33" s="440"/>
      <c r="X33" s="440"/>
    </row>
    <row r="34" spans="1:24" s="226" customFormat="1" ht="12.75" x14ac:dyDescent="0.2">
      <c r="A34" s="213" t="s">
        <v>658</v>
      </c>
      <c r="B34" s="309" t="s">
        <v>67</v>
      </c>
      <c r="C34" s="266" t="s">
        <v>525</v>
      </c>
      <c r="D34" s="444">
        <v>15</v>
      </c>
      <c r="E34" s="274"/>
      <c r="F34" s="105">
        <f>+G34*H34</f>
        <v>0</v>
      </c>
      <c r="G34" s="102"/>
      <c r="H34" s="265">
        <v>15</v>
      </c>
      <c r="I34" s="234"/>
      <c r="J34" s="439"/>
      <c r="K34" s="439"/>
      <c r="L34" s="439"/>
      <c r="M34" s="439"/>
      <c r="N34" s="439"/>
      <c r="O34" s="439"/>
      <c r="P34" s="439"/>
      <c r="Q34" s="439"/>
      <c r="R34" s="439"/>
      <c r="S34" s="439"/>
      <c r="T34" s="439"/>
      <c r="U34" s="439"/>
      <c r="V34" s="439"/>
      <c r="W34" s="439"/>
      <c r="X34" s="439"/>
    </row>
    <row r="35" spans="1:24" s="226" customFormat="1" ht="12.75" x14ac:dyDescent="0.2">
      <c r="A35" s="213" t="s">
        <v>713</v>
      </c>
      <c r="B35" s="309" t="s">
        <v>68</v>
      </c>
      <c r="C35" s="266" t="s">
        <v>526</v>
      </c>
      <c r="D35" s="444">
        <v>36</v>
      </c>
      <c r="E35" s="274"/>
      <c r="F35" s="105">
        <f>+G35*H35</f>
        <v>0</v>
      </c>
      <c r="G35" s="102"/>
      <c r="H35" s="265">
        <v>12</v>
      </c>
      <c r="I35" s="234"/>
      <c r="J35" s="439"/>
      <c r="K35" s="439"/>
      <c r="L35" s="439"/>
      <c r="M35" s="439"/>
      <c r="N35" s="439"/>
      <c r="O35" s="439"/>
      <c r="P35" s="439"/>
      <c r="Q35" s="439"/>
      <c r="R35" s="439"/>
      <c r="S35" s="439"/>
      <c r="T35" s="439"/>
      <c r="U35" s="439"/>
      <c r="V35" s="439"/>
      <c r="W35" s="439"/>
      <c r="X35" s="439"/>
    </row>
    <row r="36" spans="1:24" s="226" customFormat="1" ht="12.75" x14ac:dyDescent="0.2">
      <c r="A36" s="213" t="s">
        <v>728</v>
      </c>
      <c r="B36" s="309" t="s">
        <v>69</v>
      </c>
      <c r="C36" s="266" t="s">
        <v>527</v>
      </c>
      <c r="D36" s="444">
        <v>40</v>
      </c>
      <c r="E36" s="274"/>
      <c r="F36" s="105"/>
      <c r="G36" s="102"/>
      <c r="H36" s="265" t="s">
        <v>530</v>
      </c>
      <c r="I36" s="234"/>
      <c r="J36" s="439"/>
      <c r="K36" s="439"/>
      <c r="L36" s="439"/>
      <c r="M36" s="439"/>
      <c r="N36" s="439"/>
      <c r="O36" s="439"/>
      <c r="P36" s="439"/>
      <c r="Q36" s="439"/>
      <c r="R36" s="439"/>
      <c r="S36" s="439"/>
      <c r="T36" s="439"/>
      <c r="U36" s="439"/>
      <c r="V36" s="439"/>
      <c r="W36" s="439"/>
      <c r="X36" s="439"/>
    </row>
    <row r="37" spans="1:24" s="226" customFormat="1" ht="12.75" x14ac:dyDescent="0.2">
      <c r="A37" s="213"/>
      <c r="B37" s="309" t="s">
        <v>70</v>
      </c>
      <c r="C37" s="266" t="s">
        <v>528</v>
      </c>
      <c r="D37" s="444">
        <v>0</v>
      </c>
      <c r="E37" s="274"/>
      <c r="F37" s="105">
        <f>+G37*H37</f>
        <v>0</v>
      </c>
      <c r="G37" s="102"/>
      <c r="H37" s="265">
        <v>10</v>
      </c>
      <c r="I37" s="234"/>
      <c r="J37" s="439"/>
      <c r="K37" s="439"/>
      <c r="L37" s="439"/>
      <c r="M37" s="439"/>
      <c r="N37" s="439"/>
      <c r="O37" s="439"/>
      <c r="P37" s="439"/>
      <c r="Q37" s="439"/>
      <c r="R37" s="439"/>
      <c r="S37" s="439"/>
      <c r="T37" s="439"/>
      <c r="U37" s="439"/>
      <c r="V37" s="439"/>
      <c r="W37" s="439"/>
      <c r="X37" s="439"/>
    </row>
    <row r="38" spans="1:24" s="226" customFormat="1" ht="12.75" x14ac:dyDescent="0.2">
      <c r="A38" s="213" t="s">
        <v>658</v>
      </c>
      <c r="B38" s="309" t="s">
        <v>543</v>
      </c>
      <c r="C38" s="266" t="s">
        <v>817</v>
      </c>
      <c r="D38" s="444">
        <v>25</v>
      </c>
      <c r="E38" s="274"/>
      <c r="F38" s="105">
        <f>+G38*H38</f>
        <v>0</v>
      </c>
      <c r="G38" s="102"/>
      <c r="H38" s="265">
        <v>25</v>
      </c>
      <c r="I38" s="445"/>
      <c r="J38" s="439"/>
      <c r="K38" s="439"/>
      <c r="L38" s="439"/>
      <c r="M38" s="439"/>
      <c r="N38" s="439"/>
      <c r="O38" s="439"/>
      <c r="P38" s="439"/>
      <c r="Q38" s="439"/>
      <c r="R38" s="439"/>
      <c r="S38" s="439"/>
      <c r="T38" s="439"/>
      <c r="U38" s="439"/>
      <c r="V38" s="439"/>
      <c r="W38" s="439"/>
      <c r="X38" s="439"/>
    </row>
    <row r="39" spans="1:24" s="226" customFormat="1" ht="12.75" x14ac:dyDescent="0.2">
      <c r="A39" s="213" t="s">
        <v>658</v>
      </c>
      <c r="B39" s="309" t="s">
        <v>544</v>
      </c>
      <c r="C39" s="266" t="s">
        <v>661</v>
      </c>
      <c r="D39" s="444">
        <v>15</v>
      </c>
      <c r="E39" s="274"/>
      <c r="F39" s="105">
        <f>+G40*H39</f>
        <v>0</v>
      </c>
      <c r="G39" s="110"/>
      <c r="H39" s="265">
        <v>30</v>
      </c>
      <c r="I39" s="234"/>
      <c r="J39" s="439"/>
      <c r="K39" s="439"/>
      <c r="L39" s="439"/>
      <c r="M39" s="439"/>
      <c r="N39" s="439"/>
      <c r="O39" s="439"/>
      <c r="P39" s="439"/>
      <c r="Q39" s="439"/>
      <c r="R39" s="439"/>
      <c r="S39" s="439"/>
      <c r="T39" s="439"/>
      <c r="U39" s="439"/>
      <c r="V39" s="439"/>
      <c r="W39" s="439"/>
      <c r="X39" s="439"/>
    </row>
    <row r="40" spans="1:24" s="226" customFormat="1" ht="12.75" x14ac:dyDescent="0.2">
      <c r="A40" s="213"/>
      <c r="B40" s="309" t="s">
        <v>545</v>
      </c>
      <c r="C40" s="266" t="s">
        <v>612</v>
      </c>
      <c r="D40" s="444">
        <v>0</v>
      </c>
      <c r="E40" s="446"/>
      <c r="F40" s="105">
        <f>+G41*H40</f>
        <v>0</v>
      </c>
      <c r="G40" s="102"/>
      <c r="H40" s="265">
        <v>35</v>
      </c>
      <c r="I40" s="234"/>
      <c r="J40" s="439"/>
      <c r="K40" s="439"/>
      <c r="L40" s="439"/>
      <c r="M40" s="439"/>
      <c r="N40" s="439"/>
      <c r="O40" s="439"/>
      <c r="P40" s="439"/>
      <c r="Q40" s="439"/>
      <c r="R40" s="439"/>
      <c r="S40" s="439"/>
      <c r="T40" s="439"/>
      <c r="U40" s="439"/>
      <c r="V40" s="439"/>
      <c r="W40" s="439"/>
      <c r="X40" s="439"/>
    </row>
    <row r="41" spans="1:24" s="226" customFormat="1" ht="12.75" x14ac:dyDescent="0.2">
      <c r="A41" s="213"/>
      <c r="B41" s="309" t="s">
        <v>546</v>
      </c>
      <c r="C41" s="266" t="s">
        <v>533</v>
      </c>
      <c r="D41" s="444">
        <v>0</v>
      </c>
      <c r="E41" s="446"/>
      <c r="F41" s="105"/>
      <c r="G41" s="102"/>
      <c r="H41" s="265" t="s">
        <v>530</v>
      </c>
      <c r="I41" s="234"/>
      <c r="J41" s="439"/>
      <c r="K41" s="439"/>
      <c r="L41" s="439"/>
      <c r="M41" s="439"/>
      <c r="N41" s="439"/>
      <c r="O41" s="439"/>
      <c r="P41" s="439"/>
      <c r="Q41" s="439"/>
      <c r="R41" s="439"/>
      <c r="S41" s="439"/>
      <c r="T41" s="439"/>
      <c r="U41" s="439"/>
      <c r="V41" s="439"/>
      <c r="W41" s="439"/>
      <c r="X41" s="439"/>
    </row>
    <row r="42" spans="1:24" s="226" customFormat="1" ht="12.75" x14ac:dyDescent="0.2">
      <c r="A42" s="213" t="s">
        <v>659</v>
      </c>
      <c r="B42" s="309" t="s">
        <v>547</v>
      </c>
      <c r="C42" s="266" t="s">
        <v>531</v>
      </c>
      <c r="D42" s="444">
        <v>20</v>
      </c>
      <c r="E42" s="446"/>
      <c r="F42" s="105">
        <f>+G42*H42</f>
        <v>0</v>
      </c>
      <c r="G42" s="102"/>
      <c r="H42" s="265">
        <v>10</v>
      </c>
      <c r="I42" s="234"/>
      <c r="J42" s="439"/>
      <c r="K42" s="439"/>
      <c r="L42" s="439"/>
      <c r="M42" s="439"/>
      <c r="N42" s="439"/>
      <c r="O42" s="439"/>
      <c r="P42" s="439"/>
      <c r="Q42" s="439"/>
      <c r="R42" s="439"/>
      <c r="S42" s="439"/>
      <c r="T42" s="439"/>
      <c r="U42" s="439"/>
      <c r="V42" s="439"/>
      <c r="W42" s="439"/>
      <c r="X42" s="439"/>
    </row>
    <row r="43" spans="1:24" s="226" customFormat="1" ht="12.75" x14ac:dyDescent="0.2">
      <c r="A43" s="213"/>
      <c r="B43" s="213"/>
      <c r="C43" s="447"/>
      <c r="D43" s="355"/>
      <c r="E43" s="225"/>
      <c r="F43" s="443"/>
      <c r="G43" s="186"/>
      <c r="H43" s="234"/>
      <c r="I43" s="186"/>
      <c r="J43" s="439"/>
      <c r="K43" s="439"/>
      <c r="L43" s="439"/>
      <c r="M43" s="439"/>
      <c r="N43" s="439"/>
      <c r="O43" s="439"/>
      <c r="P43" s="439"/>
      <c r="Q43" s="439"/>
      <c r="R43" s="439"/>
      <c r="S43" s="439"/>
      <c r="T43" s="439"/>
      <c r="U43" s="439"/>
      <c r="V43" s="439"/>
      <c r="W43" s="439"/>
      <c r="X43" s="439"/>
    </row>
    <row r="44" spans="1:24" ht="16.5" x14ac:dyDescent="0.3">
      <c r="A44" s="217"/>
      <c r="B44" s="217" t="s">
        <v>97</v>
      </c>
      <c r="C44" s="434" t="s">
        <v>57</v>
      </c>
      <c r="D44" s="30">
        <f>SUM(D45:D49)</f>
        <v>47</v>
      </c>
      <c r="E44" s="30"/>
      <c r="F44" s="30">
        <f t="shared" ref="F44" si="1">SUM(F45:F49)</f>
        <v>0</v>
      </c>
      <c r="G44" s="262" t="s">
        <v>660</v>
      </c>
      <c r="H44" s="186" t="s">
        <v>662</v>
      </c>
      <c r="I44" s="204"/>
      <c r="J44" s="440"/>
      <c r="K44" s="440"/>
      <c r="L44" s="440"/>
      <c r="M44" s="440"/>
      <c r="N44" s="440"/>
      <c r="O44" s="440"/>
      <c r="P44" s="440"/>
      <c r="Q44" s="440"/>
      <c r="R44" s="440"/>
      <c r="S44" s="440"/>
      <c r="T44" s="440"/>
      <c r="U44" s="440"/>
      <c r="V44" s="440"/>
      <c r="W44" s="440"/>
      <c r="X44" s="440"/>
    </row>
    <row r="45" spans="1:24" s="226" customFormat="1" ht="12.75" x14ac:dyDescent="0.2">
      <c r="A45" s="213"/>
      <c r="B45" s="213" t="s">
        <v>96</v>
      </c>
      <c r="C45" s="270" t="s">
        <v>524</v>
      </c>
      <c r="D45" s="437">
        <v>24</v>
      </c>
      <c r="E45" s="225"/>
      <c r="F45" s="108"/>
      <c r="G45" s="102"/>
      <c r="H45" s="265">
        <v>40</v>
      </c>
      <c r="I45" s="186"/>
      <c r="J45" s="439"/>
      <c r="K45" s="439"/>
      <c r="L45" s="439"/>
      <c r="M45" s="439"/>
      <c r="N45" s="439"/>
      <c r="O45" s="439"/>
      <c r="P45" s="439"/>
      <c r="Q45" s="439"/>
      <c r="R45" s="439"/>
      <c r="S45" s="439"/>
      <c r="T45" s="439"/>
      <c r="U45" s="439"/>
      <c r="V45" s="439"/>
      <c r="W45" s="439"/>
      <c r="X45" s="439"/>
    </row>
    <row r="46" spans="1:24" s="226" customFormat="1" ht="12.75" x14ac:dyDescent="0.2">
      <c r="A46" s="213"/>
      <c r="B46" s="213" t="s">
        <v>98</v>
      </c>
      <c r="C46" s="270" t="s">
        <v>277</v>
      </c>
      <c r="D46" s="437">
        <v>12</v>
      </c>
      <c r="E46" s="225"/>
      <c r="F46" s="108"/>
      <c r="G46" s="102"/>
      <c r="H46" s="265">
        <v>12</v>
      </c>
      <c r="I46" s="186"/>
      <c r="J46" s="439"/>
      <c r="K46" s="439"/>
      <c r="L46" s="439"/>
      <c r="M46" s="439"/>
      <c r="N46" s="439"/>
      <c r="O46" s="439"/>
      <c r="P46" s="439"/>
      <c r="Q46" s="439"/>
      <c r="R46" s="439"/>
      <c r="S46" s="439"/>
      <c r="T46" s="439"/>
      <c r="U46" s="439"/>
      <c r="V46" s="439"/>
      <c r="W46" s="439"/>
      <c r="X46" s="439"/>
    </row>
    <row r="47" spans="1:24" s="226" customFormat="1" ht="12.75" x14ac:dyDescent="0.2">
      <c r="A47" s="213"/>
      <c r="B47" s="213" t="s">
        <v>99</v>
      </c>
      <c r="C47" s="270" t="s">
        <v>295</v>
      </c>
      <c r="D47" s="437">
        <v>6</v>
      </c>
      <c r="E47" s="225"/>
      <c r="F47" s="108"/>
      <c r="G47" s="102"/>
      <c r="H47" s="265">
        <v>12</v>
      </c>
      <c r="I47" s="186"/>
      <c r="J47" s="439"/>
      <c r="K47" s="439"/>
      <c r="L47" s="439"/>
      <c r="M47" s="439"/>
      <c r="N47" s="439"/>
      <c r="O47" s="439"/>
      <c r="P47" s="439"/>
      <c r="Q47" s="439"/>
      <c r="R47" s="439"/>
      <c r="S47" s="439"/>
      <c r="T47" s="439"/>
      <c r="U47" s="439"/>
      <c r="V47" s="439"/>
      <c r="W47" s="439"/>
      <c r="X47" s="439"/>
    </row>
    <row r="48" spans="1:24" s="226" customFormat="1" ht="12.75" x14ac:dyDescent="0.2">
      <c r="A48" s="213"/>
      <c r="B48" s="213" t="s">
        <v>276</v>
      </c>
      <c r="C48" s="270" t="s">
        <v>275</v>
      </c>
      <c r="D48" s="437">
        <v>5</v>
      </c>
      <c r="E48" s="228"/>
      <c r="F48" s="117"/>
      <c r="G48" s="235"/>
      <c r="H48" s="439"/>
      <c r="I48" s="439"/>
      <c r="J48" s="439"/>
      <c r="K48" s="439"/>
      <c r="L48" s="439"/>
      <c r="M48" s="439"/>
      <c r="N48" s="439"/>
      <c r="O48" s="439"/>
      <c r="P48" s="439"/>
      <c r="Q48" s="439"/>
      <c r="R48" s="439"/>
      <c r="S48" s="439"/>
      <c r="T48" s="439"/>
      <c r="U48" s="439"/>
      <c r="V48" s="439"/>
      <c r="W48" s="439"/>
      <c r="X48" s="439"/>
    </row>
    <row r="49" spans="1:24" s="226" customFormat="1" ht="12.75" x14ac:dyDescent="0.2">
      <c r="A49" s="213"/>
      <c r="B49" s="213"/>
      <c r="C49" s="270"/>
      <c r="D49" s="448"/>
      <c r="E49" s="228"/>
      <c r="F49" s="319"/>
      <c r="G49" s="235"/>
      <c r="H49" s="439"/>
      <c r="I49" s="439"/>
      <c r="J49" s="439"/>
      <c r="K49" s="439"/>
      <c r="L49" s="439"/>
      <c r="M49" s="439"/>
      <c r="N49" s="439"/>
      <c r="O49" s="439"/>
      <c r="P49" s="439"/>
      <c r="Q49" s="439"/>
      <c r="R49" s="439"/>
      <c r="S49" s="439"/>
      <c r="T49" s="439"/>
      <c r="U49" s="439"/>
      <c r="V49" s="439"/>
      <c r="W49" s="439"/>
      <c r="X49" s="439"/>
    </row>
    <row r="50" spans="1:24" ht="16.5" x14ac:dyDescent="0.3">
      <c r="A50" s="286" t="s">
        <v>1013</v>
      </c>
      <c r="B50" s="213"/>
      <c r="D50" s="449"/>
      <c r="E50" s="411"/>
      <c r="F50" s="450"/>
      <c r="H50" s="440"/>
      <c r="I50" s="440"/>
      <c r="J50" s="440"/>
      <c r="K50" s="440"/>
      <c r="L50" s="440"/>
      <c r="M50" s="440"/>
      <c r="N50" s="440"/>
      <c r="O50" s="440"/>
      <c r="P50" s="440"/>
      <c r="Q50" s="440"/>
      <c r="R50" s="440"/>
      <c r="S50" s="440"/>
      <c r="T50" s="440"/>
      <c r="U50" s="440"/>
      <c r="V50" s="440"/>
      <c r="W50" s="440"/>
      <c r="X50" s="440"/>
    </row>
    <row r="51" spans="1:24" ht="16.5" x14ac:dyDescent="0.3">
      <c r="B51" s="213"/>
      <c r="C51" s="270"/>
      <c r="D51" s="451"/>
      <c r="E51" s="411"/>
      <c r="F51" s="452"/>
      <c r="H51" s="440"/>
      <c r="I51" s="440"/>
      <c r="J51" s="440"/>
      <c r="K51" s="440"/>
      <c r="L51" s="440"/>
      <c r="M51" s="440"/>
      <c r="N51" s="440"/>
      <c r="O51" s="440"/>
      <c r="P51" s="440"/>
      <c r="Q51" s="440"/>
      <c r="R51" s="440"/>
      <c r="S51" s="440"/>
      <c r="T51" s="440"/>
      <c r="U51" s="440"/>
      <c r="V51" s="440"/>
      <c r="W51" s="440"/>
      <c r="X51" s="440"/>
    </row>
    <row r="52" spans="1:24" ht="16.5" x14ac:dyDescent="0.3">
      <c r="B52" s="453"/>
      <c r="C52" s="435"/>
      <c r="D52" s="451"/>
      <c r="E52" s="411"/>
      <c r="F52" s="452"/>
      <c r="H52" s="440"/>
      <c r="I52" s="440"/>
      <c r="J52" s="440"/>
      <c r="K52" s="440"/>
      <c r="L52" s="440"/>
      <c r="M52" s="440"/>
      <c r="N52" s="440"/>
      <c r="O52" s="440"/>
      <c r="P52" s="440"/>
      <c r="Q52" s="440"/>
      <c r="R52" s="440"/>
      <c r="S52" s="440"/>
      <c r="T52" s="440"/>
      <c r="U52" s="440"/>
      <c r="V52" s="440"/>
      <c r="W52" s="440"/>
      <c r="X52" s="440"/>
    </row>
    <row r="53" spans="1:24" x14ac:dyDescent="0.25">
      <c r="C53" s="454"/>
      <c r="H53" s="440"/>
      <c r="I53" s="440"/>
      <c r="J53" s="440"/>
      <c r="K53" s="440"/>
      <c r="L53" s="440"/>
      <c r="M53" s="440"/>
      <c r="N53" s="440"/>
      <c r="O53" s="440"/>
      <c r="P53" s="440"/>
      <c r="Q53" s="440"/>
      <c r="R53" s="440"/>
      <c r="S53" s="440"/>
      <c r="T53" s="440"/>
      <c r="U53" s="440"/>
      <c r="V53" s="440"/>
      <c r="W53" s="440"/>
      <c r="X53" s="440"/>
    </row>
    <row r="54" spans="1:24" x14ac:dyDescent="0.25">
      <c r="H54" s="440"/>
      <c r="I54" s="440"/>
      <c r="J54" s="440"/>
      <c r="K54" s="440"/>
      <c r="L54" s="440"/>
      <c r="M54" s="440"/>
      <c r="N54" s="440"/>
      <c r="O54" s="440"/>
      <c r="P54" s="440"/>
      <c r="Q54" s="440"/>
      <c r="R54" s="440"/>
      <c r="S54" s="440"/>
      <c r="T54" s="440"/>
      <c r="U54" s="440"/>
      <c r="V54" s="440"/>
      <c r="W54" s="440"/>
      <c r="X54" s="440"/>
    </row>
    <row r="55" spans="1:24" x14ac:dyDescent="0.25">
      <c r="H55" s="440"/>
      <c r="I55" s="440"/>
      <c r="J55" s="440"/>
      <c r="K55" s="440"/>
      <c r="L55" s="440"/>
      <c r="M55" s="440"/>
      <c r="N55" s="440"/>
      <c r="O55" s="440"/>
      <c r="P55" s="440"/>
      <c r="Q55" s="440"/>
      <c r="R55" s="440"/>
      <c r="S55" s="440"/>
      <c r="T55" s="440"/>
      <c r="U55" s="440"/>
      <c r="V55" s="440"/>
      <c r="W55" s="440"/>
      <c r="X55" s="440"/>
    </row>
    <row r="56" spans="1:24" x14ac:dyDescent="0.25">
      <c r="H56" s="440"/>
      <c r="I56" s="440"/>
      <c r="J56" s="440"/>
      <c r="K56" s="440"/>
      <c r="L56" s="440"/>
      <c r="M56" s="440"/>
      <c r="N56" s="440"/>
      <c r="O56" s="440"/>
      <c r="P56" s="440"/>
      <c r="Q56" s="440"/>
      <c r="R56" s="440"/>
      <c r="S56" s="440"/>
      <c r="T56" s="440"/>
      <c r="U56" s="440"/>
      <c r="V56" s="440"/>
      <c r="W56" s="440"/>
      <c r="X56" s="440"/>
    </row>
    <row r="57" spans="1:24" x14ac:dyDescent="0.25">
      <c r="H57" s="440"/>
      <c r="I57" s="440"/>
      <c r="J57" s="440"/>
      <c r="K57" s="440"/>
      <c r="L57" s="440"/>
      <c r="M57" s="440"/>
      <c r="N57" s="440"/>
      <c r="O57" s="440"/>
      <c r="P57" s="440"/>
      <c r="Q57" s="440"/>
      <c r="R57" s="440"/>
      <c r="S57" s="440"/>
      <c r="T57" s="440"/>
      <c r="U57" s="440"/>
      <c r="V57" s="440"/>
      <c r="W57" s="440"/>
      <c r="X57" s="440"/>
    </row>
    <row r="58" spans="1:24" x14ac:dyDescent="0.25">
      <c r="H58" s="440"/>
      <c r="I58" s="440"/>
      <c r="J58" s="440"/>
      <c r="K58" s="440"/>
      <c r="L58" s="440"/>
      <c r="M58" s="440"/>
      <c r="N58" s="440"/>
      <c r="O58" s="440"/>
      <c r="P58" s="440"/>
      <c r="Q58" s="440"/>
      <c r="R58" s="440"/>
      <c r="S58" s="440"/>
      <c r="T58" s="440"/>
      <c r="U58" s="440"/>
      <c r="V58" s="440"/>
      <c r="W58" s="440"/>
      <c r="X58" s="440"/>
    </row>
    <row r="59" spans="1:24" x14ac:dyDescent="0.25">
      <c r="H59" s="440"/>
      <c r="I59" s="440"/>
      <c r="J59" s="440"/>
      <c r="K59" s="440"/>
      <c r="L59" s="440"/>
      <c r="M59" s="440"/>
      <c r="N59" s="440"/>
      <c r="O59" s="440"/>
      <c r="P59" s="440"/>
      <c r="Q59" s="440"/>
      <c r="R59" s="440"/>
      <c r="S59" s="440"/>
      <c r="T59" s="440"/>
      <c r="U59" s="440"/>
      <c r="V59" s="440"/>
      <c r="W59" s="440"/>
      <c r="X59" s="440"/>
    </row>
    <row r="60" spans="1:24" x14ac:dyDescent="0.25">
      <c r="H60" s="440"/>
      <c r="I60" s="440"/>
      <c r="J60" s="440"/>
      <c r="K60" s="440"/>
      <c r="L60" s="440"/>
      <c r="M60" s="440"/>
      <c r="N60" s="440"/>
      <c r="O60" s="440"/>
      <c r="P60" s="440"/>
      <c r="Q60" s="440"/>
      <c r="R60" s="440"/>
      <c r="S60" s="440"/>
      <c r="T60" s="440"/>
      <c r="U60" s="440"/>
      <c r="V60" s="440"/>
      <c r="W60" s="440"/>
      <c r="X60" s="440"/>
    </row>
    <row r="61" spans="1:24" x14ac:dyDescent="0.25">
      <c r="H61" s="440"/>
      <c r="I61" s="440"/>
      <c r="J61" s="440"/>
      <c r="K61" s="440"/>
      <c r="L61" s="440"/>
      <c r="M61" s="440"/>
      <c r="N61" s="440"/>
      <c r="O61" s="440"/>
      <c r="P61" s="440"/>
      <c r="Q61" s="440"/>
      <c r="R61" s="440"/>
      <c r="S61" s="440"/>
      <c r="T61" s="440"/>
      <c r="U61" s="440"/>
      <c r="V61" s="440"/>
      <c r="W61" s="440"/>
      <c r="X61" s="440"/>
    </row>
    <row r="62" spans="1:24" x14ac:dyDescent="0.25">
      <c r="H62" s="440"/>
      <c r="I62" s="440"/>
      <c r="J62" s="440"/>
      <c r="K62" s="440"/>
      <c r="L62" s="440"/>
      <c r="M62" s="440"/>
      <c r="N62" s="440"/>
      <c r="O62" s="440"/>
      <c r="P62" s="440"/>
      <c r="Q62" s="440"/>
      <c r="R62" s="440"/>
      <c r="S62" s="440"/>
      <c r="T62" s="440"/>
      <c r="U62" s="440"/>
      <c r="V62" s="440"/>
      <c r="W62" s="440"/>
      <c r="X62" s="440"/>
    </row>
    <row r="63" spans="1:24" x14ac:dyDescent="0.25">
      <c r="H63" s="440"/>
      <c r="I63" s="440"/>
      <c r="J63" s="440"/>
      <c r="K63" s="440"/>
      <c r="L63" s="440"/>
      <c r="M63" s="440"/>
      <c r="N63" s="440"/>
      <c r="O63" s="440"/>
      <c r="P63" s="440"/>
      <c r="Q63" s="440"/>
      <c r="R63" s="440"/>
      <c r="S63" s="440"/>
      <c r="T63" s="440"/>
      <c r="U63" s="440"/>
      <c r="V63" s="440"/>
      <c r="W63" s="440"/>
      <c r="X63" s="440"/>
    </row>
    <row r="64" spans="1:24" x14ac:dyDescent="0.25">
      <c r="H64" s="440"/>
      <c r="I64" s="440"/>
      <c r="J64" s="440"/>
      <c r="K64" s="440"/>
      <c r="L64" s="440"/>
      <c r="M64" s="440"/>
      <c r="N64" s="440"/>
      <c r="O64" s="440"/>
      <c r="P64" s="440"/>
      <c r="Q64" s="440"/>
      <c r="R64" s="440"/>
      <c r="S64" s="440"/>
      <c r="T64" s="440"/>
      <c r="U64" s="440"/>
      <c r="V64" s="440"/>
      <c r="W64" s="440"/>
      <c r="X64" s="440"/>
    </row>
    <row r="65" spans="8:24" x14ac:dyDescent="0.25">
      <c r="H65" s="440"/>
      <c r="I65" s="440"/>
      <c r="J65" s="440"/>
      <c r="K65" s="440"/>
      <c r="L65" s="440"/>
      <c r="M65" s="440"/>
      <c r="N65" s="440"/>
      <c r="O65" s="440"/>
      <c r="P65" s="440"/>
      <c r="Q65" s="440"/>
      <c r="R65" s="440"/>
      <c r="S65" s="440"/>
      <c r="T65" s="440"/>
      <c r="U65" s="440"/>
      <c r="V65" s="440"/>
      <c r="W65" s="440"/>
      <c r="X65" s="440"/>
    </row>
    <row r="66" spans="8:24" x14ac:dyDescent="0.25">
      <c r="H66" s="440"/>
      <c r="I66" s="440"/>
      <c r="J66" s="440"/>
      <c r="K66" s="440"/>
      <c r="L66" s="440"/>
      <c r="M66" s="440"/>
      <c r="N66" s="440"/>
      <c r="O66" s="440"/>
      <c r="P66" s="440"/>
      <c r="Q66" s="440"/>
      <c r="R66" s="440"/>
      <c r="S66" s="440"/>
      <c r="T66" s="440"/>
      <c r="U66" s="440"/>
      <c r="V66" s="440"/>
      <c r="W66" s="440"/>
      <c r="X66" s="440"/>
    </row>
    <row r="67" spans="8:24" x14ac:dyDescent="0.25">
      <c r="H67" s="440"/>
      <c r="I67" s="440"/>
      <c r="J67" s="440"/>
      <c r="K67" s="440"/>
      <c r="L67" s="440"/>
      <c r="M67" s="440"/>
      <c r="N67" s="440"/>
      <c r="O67" s="440"/>
      <c r="P67" s="440"/>
      <c r="Q67" s="440"/>
      <c r="R67" s="440"/>
      <c r="S67" s="440"/>
      <c r="T67" s="440"/>
      <c r="U67" s="440"/>
      <c r="V67" s="440"/>
      <c r="W67" s="440"/>
      <c r="X67" s="440"/>
    </row>
    <row r="68" spans="8:24" x14ac:dyDescent="0.25">
      <c r="H68" s="440"/>
      <c r="I68" s="440"/>
      <c r="J68" s="440"/>
      <c r="K68" s="440"/>
      <c r="L68" s="440"/>
      <c r="M68" s="440"/>
      <c r="N68" s="440"/>
      <c r="O68" s="440"/>
      <c r="P68" s="440"/>
      <c r="Q68" s="440"/>
      <c r="R68" s="440"/>
      <c r="S68" s="440"/>
      <c r="T68" s="440"/>
      <c r="U68" s="440"/>
      <c r="V68" s="440"/>
      <c r="W68" s="440"/>
      <c r="X68" s="440"/>
    </row>
    <row r="69" spans="8:24" x14ac:dyDescent="0.25">
      <c r="H69" s="440"/>
      <c r="I69" s="440"/>
      <c r="J69" s="440"/>
      <c r="K69" s="440"/>
      <c r="L69" s="440"/>
      <c r="M69" s="440"/>
      <c r="N69" s="440"/>
      <c r="O69" s="440"/>
      <c r="P69" s="440"/>
      <c r="Q69" s="440"/>
      <c r="R69" s="440"/>
      <c r="S69" s="440"/>
      <c r="T69" s="440"/>
      <c r="U69" s="440"/>
      <c r="V69" s="440"/>
      <c r="W69" s="440"/>
      <c r="X69" s="440"/>
    </row>
    <row r="70" spans="8:24" x14ac:dyDescent="0.25">
      <c r="H70" s="440"/>
      <c r="I70" s="440"/>
      <c r="J70" s="440"/>
      <c r="K70" s="440"/>
      <c r="L70" s="440"/>
      <c r="M70" s="440"/>
      <c r="N70" s="440"/>
      <c r="O70" s="440"/>
      <c r="P70" s="440"/>
      <c r="Q70" s="440"/>
      <c r="R70" s="440"/>
      <c r="S70" s="440"/>
      <c r="T70" s="440"/>
      <c r="U70" s="440"/>
      <c r="V70" s="440"/>
      <c r="W70" s="440"/>
      <c r="X70" s="440"/>
    </row>
    <row r="71" spans="8:24" x14ac:dyDescent="0.25">
      <c r="H71" s="440"/>
      <c r="I71" s="440"/>
      <c r="J71" s="440"/>
      <c r="K71" s="440"/>
      <c r="L71" s="440"/>
      <c r="M71" s="440"/>
      <c r="N71" s="440"/>
      <c r="O71" s="440"/>
      <c r="P71" s="440"/>
      <c r="Q71" s="440"/>
      <c r="R71" s="440"/>
      <c r="S71" s="440"/>
      <c r="T71" s="440"/>
      <c r="U71" s="440"/>
      <c r="V71" s="440"/>
      <c r="W71" s="440"/>
      <c r="X71" s="440"/>
    </row>
  </sheetData>
  <sheetProtection algorithmName="SHA-512" hashValue="zN8A8vixRpfFr9BuKVLo66L41XNC3bmLdcfYFIoFT1doNcFQmSwdeoTrnPXG3eF9uAIIvC2sLUV0ZP+7LADI9g==" saltValue="J/ZmQ+PGawnVGuqKjE6hDA==" spinCount="100000" sheet="1" insertRows="0" selectLockedCells="1"/>
  <phoneticPr fontId="6" type="noConversion"/>
  <pageMargins left="0.7" right="0.7" top="0.75" bottom="0.75" header="0.3" footer="0.3"/>
  <pageSetup paperSize="8" orientation="landscape" horizontalDpi="4294967293" r:id="rId1"/>
  <headerFooter>
    <oddHeader>&amp;C&amp;"Arial Narrow,Običajno"&amp;10&amp;F - &amp;A</oddHeader>
    <oddFooter>&amp;C&amp;"Arial Narrow,Običajno"&amp;10Stran &amp;P od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R60"/>
  <sheetViews>
    <sheetView view="pageLayout" topLeftCell="A16" zoomScaleNormal="100" workbookViewId="0">
      <selection activeCell="F53" sqref="F53"/>
    </sheetView>
  </sheetViews>
  <sheetFormatPr defaultColWidth="9.140625" defaultRowHeight="16.5" x14ac:dyDescent="0.3"/>
  <cols>
    <col min="1" max="1" width="12.140625" style="187" customWidth="1"/>
    <col min="2" max="2" width="12.85546875" style="187" customWidth="1"/>
    <col min="3" max="3" width="64.7109375" style="206" customWidth="1"/>
    <col min="4" max="4" width="20.7109375" style="457" customWidth="1"/>
    <col min="5" max="5" width="3" style="187" customWidth="1"/>
    <col min="6" max="6" width="20.7109375" style="455" customWidth="1"/>
    <col min="7" max="7" width="8.42578125" style="187" customWidth="1"/>
    <col min="8" max="8" width="17.7109375" style="187" customWidth="1"/>
    <col min="9" max="16384" width="9.140625" style="187"/>
  </cols>
  <sheetData>
    <row r="1" spans="1:18" ht="20.25" x14ac:dyDescent="0.3">
      <c r="A1" s="199"/>
      <c r="B1" s="324"/>
      <c r="C1" s="456" t="s">
        <v>14</v>
      </c>
      <c r="E1" s="185"/>
      <c r="F1" s="367"/>
    </row>
    <row r="2" spans="1:18" x14ac:dyDescent="0.3">
      <c r="A2" s="199"/>
      <c r="B2" s="324"/>
      <c r="C2" s="458" t="s">
        <v>13</v>
      </c>
      <c r="E2" s="185"/>
      <c r="F2" s="371"/>
    </row>
    <row r="3" spans="1:18" x14ac:dyDescent="0.3">
      <c r="A3" s="213"/>
      <c r="B3" s="324"/>
      <c r="C3" s="459" t="s">
        <v>15</v>
      </c>
      <c r="E3" s="185"/>
      <c r="F3" s="373"/>
    </row>
    <row r="4" spans="1:18" x14ac:dyDescent="0.3">
      <c r="A4" s="213"/>
      <c r="B4" s="324"/>
      <c r="C4" s="459"/>
      <c r="E4" s="185"/>
      <c r="F4" s="373"/>
    </row>
    <row r="5" spans="1:18" x14ac:dyDescent="0.25">
      <c r="A5" s="193" t="s">
        <v>977</v>
      </c>
      <c r="B5" s="194"/>
      <c r="C5" s="195" t="s">
        <v>0</v>
      </c>
      <c r="D5" s="196"/>
      <c r="E5" s="197"/>
      <c r="F5" s="198"/>
    </row>
    <row r="6" spans="1:18" x14ac:dyDescent="0.3">
      <c r="A6" s="213"/>
      <c r="B6" s="324"/>
      <c r="C6" s="459"/>
      <c r="E6" s="185"/>
      <c r="F6" s="373"/>
    </row>
    <row r="7" spans="1:18" x14ac:dyDescent="0.3">
      <c r="A7" s="213" t="s">
        <v>17</v>
      </c>
      <c r="B7" s="295" t="s">
        <v>18</v>
      </c>
      <c r="C7" s="428" t="s">
        <v>19</v>
      </c>
      <c r="D7" s="377" t="s">
        <v>539</v>
      </c>
      <c r="E7" s="378"/>
      <c r="F7" s="379" t="s">
        <v>663</v>
      </c>
    </row>
    <row r="8" spans="1:18" x14ac:dyDescent="0.25">
      <c r="A8" s="213"/>
      <c r="B8" s="213"/>
      <c r="D8" s="460"/>
      <c r="E8" s="185"/>
      <c r="F8" s="367"/>
    </row>
    <row r="9" spans="1:18" x14ac:dyDescent="0.3">
      <c r="A9" s="210" t="s">
        <v>73</v>
      </c>
      <c r="B9" s="210" t="s">
        <v>24</v>
      </c>
      <c r="C9" s="461" t="s">
        <v>21</v>
      </c>
      <c r="D9" s="103">
        <f>+D11+D18+D40+D35+D51</f>
        <v>654</v>
      </c>
      <c r="E9" s="103"/>
      <c r="F9" s="103">
        <f>+F11+F18+F40+F35+F51</f>
        <v>0</v>
      </c>
      <c r="K9" s="462"/>
      <c r="L9" s="204"/>
      <c r="M9" s="204"/>
      <c r="N9" s="204"/>
      <c r="O9" s="204"/>
      <c r="P9" s="204"/>
      <c r="Q9" s="204"/>
      <c r="R9" s="204"/>
    </row>
    <row r="10" spans="1:18" x14ac:dyDescent="0.3">
      <c r="A10" s="199"/>
      <c r="B10" s="213"/>
      <c r="C10" s="463"/>
      <c r="D10" s="460"/>
      <c r="E10" s="185"/>
      <c r="F10" s="367"/>
      <c r="K10" s="462"/>
      <c r="L10" s="204"/>
      <c r="M10" s="204"/>
      <c r="N10" s="204"/>
      <c r="O10" s="204"/>
      <c r="P10" s="204"/>
      <c r="Q10" s="204"/>
      <c r="R10" s="204"/>
    </row>
    <row r="11" spans="1:18" x14ac:dyDescent="0.3">
      <c r="A11" s="307"/>
      <c r="B11" s="217" t="s">
        <v>74</v>
      </c>
      <c r="C11" s="434" t="s">
        <v>50</v>
      </c>
      <c r="D11" s="104">
        <f>SUM(D12:D17)</f>
        <v>184</v>
      </c>
      <c r="E11" s="104"/>
      <c r="F11" s="104">
        <f t="shared" ref="F11" si="0">SUM(F12:F17)</f>
        <v>0</v>
      </c>
      <c r="K11" s="459"/>
      <c r="L11" s="204"/>
      <c r="M11" s="204"/>
      <c r="N11" s="204"/>
      <c r="O11" s="204"/>
      <c r="P11" s="204"/>
      <c r="Q11" s="204"/>
      <c r="R11" s="204"/>
    </row>
    <row r="12" spans="1:18" s="226" customFormat="1" ht="12.75" x14ac:dyDescent="0.2">
      <c r="A12" s="213"/>
      <c r="B12" s="309" t="s">
        <v>28</v>
      </c>
      <c r="C12" s="464" t="s">
        <v>278</v>
      </c>
      <c r="D12" s="351">
        <v>36</v>
      </c>
      <c r="E12" s="446"/>
      <c r="F12" s="105"/>
      <c r="K12" s="465"/>
      <c r="L12" s="186"/>
      <c r="M12" s="186"/>
      <c r="N12" s="186"/>
      <c r="O12" s="186"/>
      <c r="P12" s="186"/>
      <c r="Q12" s="186"/>
      <c r="R12" s="186"/>
    </row>
    <row r="13" spans="1:18" s="226" customFormat="1" ht="12.75" x14ac:dyDescent="0.2">
      <c r="A13" s="213"/>
      <c r="B13" s="309" t="s">
        <v>75</v>
      </c>
      <c r="C13" s="464" t="s">
        <v>279</v>
      </c>
      <c r="D13" s="466">
        <v>36</v>
      </c>
      <c r="E13" s="446"/>
      <c r="F13" s="105"/>
    </row>
    <row r="14" spans="1:18" s="226" customFormat="1" ht="12.75" x14ac:dyDescent="0.2">
      <c r="A14" s="213"/>
      <c r="B14" s="309" t="s">
        <v>118</v>
      </c>
      <c r="C14" s="464" t="s">
        <v>603</v>
      </c>
      <c r="D14" s="466">
        <v>40</v>
      </c>
      <c r="E14" s="446"/>
      <c r="F14" s="105"/>
    </row>
    <row r="15" spans="1:18" s="226" customFormat="1" ht="12.75" x14ac:dyDescent="0.2">
      <c r="A15" s="213"/>
      <c r="B15" s="309" t="s">
        <v>119</v>
      </c>
      <c r="C15" s="464" t="s">
        <v>784</v>
      </c>
      <c r="D15" s="466">
        <v>36</v>
      </c>
      <c r="E15" s="446"/>
      <c r="F15" s="105"/>
    </row>
    <row r="16" spans="1:18" s="226" customFormat="1" ht="12.75" x14ac:dyDescent="0.2">
      <c r="A16" s="213"/>
      <c r="B16" s="309" t="s">
        <v>280</v>
      </c>
      <c r="C16" s="464" t="s">
        <v>785</v>
      </c>
      <c r="D16" s="466">
        <v>36</v>
      </c>
      <c r="E16" s="446"/>
      <c r="F16" s="105"/>
    </row>
    <row r="17" spans="1:6" s="226" customFormat="1" ht="12.75" x14ac:dyDescent="0.2">
      <c r="A17" s="213"/>
      <c r="B17" s="213"/>
      <c r="C17" s="467"/>
      <c r="D17" s="468"/>
      <c r="E17" s="228"/>
      <c r="F17" s="319"/>
    </row>
    <row r="18" spans="1:6" x14ac:dyDescent="0.25">
      <c r="A18" s="307"/>
      <c r="B18" s="307" t="s">
        <v>76</v>
      </c>
      <c r="C18" s="469" t="s">
        <v>61</v>
      </c>
      <c r="D18" s="104">
        <f>SUM(D19:D34)</f>
        <v>152</v>
      </c>
      <c r="E18" s="104"/>
      <c r="F18" s="104">
        <f t="shared" ref="F18" si="1">SUM(F19:F34)</f>
        <v>0</v>
      </c>
    </row>
    <row r="19" spans="1:6" s="226" customFormat="1" ht="12.75" x14ac:dyDescent="0.2">
      <c r="A19" s="309"/>
      <c r="B19" s="309" t="s">
        <v>77</v>
      </c>
      <c r="C19" s="464" t="s">
        <v>1032</v>
      </c>
      <c r="D19" s="466">
        <v>12</v>
      </c>
      <c r="E19" s="446"/>
      <c r="F19" s="105"/>
    </row>
    <row r="20" spans="1:6" s="226" customFormat="1" ht="12.75" x14ac:dyDescent="0.2">
      <c r="B20" s="309" t="s">
        <v>78</v>
      </c>
      <c r="C20" s="464" t="s">
        <v>1033</v>
      </c>
      <c r="D20" s="466">
        <v>12</v>
      </c>
      <c r="F20" s="106"/>
    </row>
    <row r="21" spans="1:6" s="226" customFormat="1" ht="12.75" x14ac:dyDescent="0.2">
      <c r="A21" s="309"/>
      <c r="B21" s="309" t="s">
        <v>120</v>
      </c>
      <c r="C21" s="464" t="s">
        <v>1034</v>
      </c>
      <c r="D21" s="466">
        <v>12</v>
      </c>
      <c r="E21" s="446"/>
      <c r="F21" s="105"/>
    </row>
    <row r="22" spans="1:6" s="226" customFormat="1" ht="12.75" x14ac:dyDescent="0.2">
      <c r="A22" s="309"/>
      <c r="B22" s="309" t="s">
        <v>281</v>
      </c>
      <c r="C22" s="464" t="s">
        <v>282</v>
      </c>
      <c r="D22" s="466">
        <v>10</v>
      </c>
      <c r="E22" s="446"/>
      <c r="F22" s="105"/>
    </row>
    <row r="23" spans="1:6" s="226" customFormat="1" ht="12.75" x14ac:dyDescent="0.2">
      <c r="A23" s="309"/>
      <c r="B23" s="309" t="s">
        <v>283</v>
      </c>
      <c r="C23" s="464" t="s">
        <v>284</v>
      </c>
      <c r="D23" s="466">
        <v>15</v>
      </c>
      <c r="E23" s="446"/>
      <c r="F23" s="105"/>
    </row>
    <row r="24" spans="1:6" s="226" customFormat="1" ht="12.75" x14ac:dyDescent="0.2">
      <c r="A24" s="309"/>
      <c r="B24" s="309" t="s">
        <v>285</v>
      </c>
      <c r="C24" s="464" t="s">
        <v>286</v>
      </c>
      <c r="D24" s="466">
        <v>10</v>
      </c>
      <c r="E24" s="446"/>
      <c r="F24" s="105"/>
    </row>
    <row r="25" spans="1:6" s="226" customFormat="1" ht="12.75" x14ac:dyDescent="0.2">
      <c r="A25" s="309"/>
      <c r="B25" s="309" t="s">
        <v>287</v>
      </c>
      <c r="C25" s="464" t="s">
        <v>786</v>
      </c>
      <c r="D25" s="466">
        <v>12</v>
      </c>
      <c r="E25" s="446"/>
      <c r="F25" s="105"/>
    </row>
    <row r="26" spans="1:6" s="226" customFormat="1" ht="12.75" x14ac:dyDescent="0.2">
      <c r="A26" s="309"/>
      <c r="B26" s="309" t="s">
        <v>288</v>
      </c>
      <c r="C26" s="464" t="s">
        <v>787</v>
      </c>
      <c r="D26" s="466">
        <v>10</v>
      </c>
      <c r="E26" s="470"/>
      <c r="F26" s="107"/>
    </row>
    <row r="27" spans="1:6" s="226" customFormat="1" ht="12.75" x14ac:dyDescent="0.2">
      <c r="A27" s="309"/>
      <c r="B27" s="309" t="s">
        <v>289</v>
      </c>
      <c r="C27" s="464" t="s">
        <v>788</v>
      </c>
      <c r="D27" s="466">
        <v>8</v>
      </c>
      <c r="E27" s="470"/>
      <c r="F27" s="107"/>
    </row>
    <row r="28" spans="1:6" s="226" customFormat="1" ht="12.75" x14ac:dyDescent="0.2">
      <c r="A28" s="309"/>
      <c r="B28" s="309" t="s">
        <v>290</v>
      </c>
      <c r="C28" s="464" t="s">
        <v>210</v>
      </c>
      <c r="D28" s="466">
        <v>5</v>
      </c>
      <c r="E28" s="470"/>
      <c r="F28" s="107"/>
    </row>
    <row r="29" spans="1:6" s="226" customFormat="1" ht="12.75" x14ac:dyDescent="0.2">
      <c r="A29" s="309"/>
      <c r="B29" s="309" t="s">
        <v>291</v>
      </c>
      <c r="C29" s="464" t="s">
        <v>789</v>
      </c>
      <c r="D29" s="466">
        <v>10</v>
      </c>
      <c r="E29" s="470"/>
      <c r="F29" s="107"/>
    </row>
    <row r="30" spans="1:6" s="226" customFormat="1" ht="12.75" x14ac:dyDescent="0.2">
      <c r="A30" s="309"/>
      <c r="B30" s="309" t="s">
        <v>292</v>
      </c>
      <c r="C30" s="464" t="s">
        <v>790</v>
      </c>
      <c r="D30" s="466">
        <v>6</v>
      </c>
      <c r="E30" s="470"/>
      <c r="F30" s="107"/>
    </row>
    <row r="31" spans="1:6" s="226" customFormat="1" ht="12.75" x14ac:dyDescent="0.2">
      <c r="B31" s="309" t="s">
        <v>293</v>
      </c>
      <c r="C31" s="464" t="s">
        <v>791</v>
      </c>
      <c r="D31" s="466">
        <v>12</v>
      </c>
      <c r="F31" s="106"/>
    </row>
    <row r="32" spans="1:6" s="226" customFormat="1" ht="12.75" x14ac:dyDescent="0.2">
      <c r="B32" s="309" t="s">
        <v>294</v>
      </c>
      <c r="C32" s="464" t="s">
        <v>792</v>
      </c>
      <c r="D32" s="466">
        <v>12</v>
      </c>
      <c r="F32" s="106"/>
    </row>
    <row r="33" spans="1:9" s="226" customFormat="1" ht="12.75" x14ac:dyDescent="0.2">
      <c r="B33" s="309" t="s">
        <v>606</v>
      </c>
      <c r="C33" s="464" t="s">
        <v>793</v>
      </c>
      <c r="D33" s="466">
        <v>6</v>
      </c>
      <c r="F33" s="106"/>
    </row>
    <row r="34" spans="1:9" s="226" customFormat="1" ht="12.75" x14ac:dyDescent="0.2">
      <c r="B34" s="309"/>
      <c r="C34" s="464"/>
      <c r="D34" s="466"/>
      <c r="F34" s="438"/>
    </row>
    <row r="35" spans="1:9" x14ac:dyDescent="0.25">
      <c r="A35" s="217"/>
      <c r="B35" s="217"/>
      <c r="C35" s="469" t="s">
        <v>53</v>
      </c>
      <c r="D35" s="104">
        <f>SUM(D36:D39)</f>
        <v>120</v>
      </c>
      <c r="E35" s="104"/>
      <c r="F35" s="104">
        <f>SUM(F36:F39)</f>
        <v>0</v>
      </c>
    </row>
    <row r="36" spans="1:9" s="226" customFormat="1" ht="12.75" x14ac:dyDescent="0.2">
      <c r="A36" s="309"/>
      <c r="B36" s="309" t="s">
        <v>121</v>
      </c>
      <c r="C36" s="464" t="s">
        <v>106</v>
      </c>
      <c r="D36" s="466">
        <v>54</v>
      </c>
      <c r="E36" s="274"/>
      <c r="F36" s="107"/>
    </row>
    <row r="37" spans="1:9" s="226" customFormat="1" ht="12.75" x14ac:dyDescent="0.2">
      <c r="A37" s="309"/>
      <c r="B37" s="309" t="s">
        <v>122</v>
      </c>
      <c r="C37" s="464" t="s">
        <v>107</v>
      </c>
      <c r="D37" s="466">
        <v>54</v>
      </c>
      <c r="E37" s="274"/>
      <c r="F37" s="107"/>
    </row>
    <row r="38" spans="1:9" s="226" customFormat="1" ht="12.75" x14ac:dyDescent="0.2">
      <c r="A38" s="309"/>
      <c r="B38" s="309" t="s">
        <v>123</v>
      </c>
      <c r="C38" s="464" t="s">
        <v>604</v>
      </c>
      <c r="D38" s="466">
        <v>12</v>
      </c>
      <c r="E38" s="274"/>
      <c r="F38" s="107"/>
    </row>
    <row r="39" spans="1:9" s="226" customFormat="1" ht="12.75" x14ac:dyDescent="0.2">
      <c r="B39" s="309"/>
      <c r="C39" s="464"/>
      <c r="D39" s="466"/>
      <c r="F39" s="438"/>
    </row>
    <row r="40" spans="1:9" x14ac:dyDescent="0.3">
      <c r="A40" s="217"/>
      <c r="B40" s="217"/>
      <c r="C40" s="469" t="s">
        <v>271</v>
      </c>
      <c r="D40" s="104">
        <f>SUM(D41:D50)</f>
        <v>156</v>
      </c>
      <c r="E40" s="104"/>
      <c r="F40" s="104">
        <f>SUM(F41:F50)</f>
        <v>0</v>
      </c>
      <c r="G40" s="262" t="s">
        <v>660</v>
      </c>
      <c r="H40" s="186" t="s">
        <v>662</v>
      </c>
      <c r="I40" s="204"/>
    </row>
    <row r="41" spans="1:9" s="226" customFormat="1" ht="12.75" x14ac:dyDescent="0.2">
      <c r="A41" s="309" t="s">
        <v>658</v>
      </c>
      <c r="B41" s="309" t="s">
        <v>808</v>
      </c>
      <c r="C41" s="266" t="s">
        <v>525</v>
      </c>
      <c r="D41" s="317">
        <v>15</v>
      </c>
      <c r="E41" s="274"/>
      <c r="F41" s="105">
        <f>+G41*H41</f>
        <v>0</v>
      </c>
      <c r="G41" s="102"/>
      <c r="H41" s="265">
        <v>15</v>
      </c>
      <c r="I41" s="234"/>
    </row>
    <row r="42" spans="1:9" s="226" customFormat="1" ht="12.75" x14ac:dyDescent="0.2">
      <c r="A42" s="309" t="s">
        <v>713</v>
      </c>
      <c r="B42" s="309" t="s">
        <v>809</v>
      </c>
      <c r="C42" s="266" t="s">
        <v>526</v>
      </c>
      <c r="D42" s="317">
        <v>36</v>
      </c>
      <c r="E42" s="274"/>
      <c r="F42" s="105">
        <f t="shared" ref="F42:F49" si="2">+G42*H42</f>
        <v>0</v>
      </c>
      <c r="G42" s="102"/>
      <c r="H42" s="265">
        <v>12</v>
      </c>
      <c r="I42" s="234"/>
    </row>
    <row r="43" spans="1:9" s="226" customFormat="1" ht="12.75" x14ac:dyDescent="0.2">
      <c r="A43" s="309" t="s">
        <v>713</v>
      </c>
      <c r="B43" s="309" t="s">
        <v>810</v>
      </c>
      <c r="C43" s="266" t="s">
        <v>527</v>
      </c>
      <c r="D43" s="317">
        <v>30</v>
      </c>
      <c r="E43" s="274"/>
      <c r="F43" s="105"/>
      <c r="G43" s="102"/>
      <c r="H43" s="265" t="s">
        <v>530</v>
      </c>
      <c r="I43" s="234"/>
    </row>
    <row r="44" spans="1:9" s="226" customFormat="1" ht="12.75" x14ac:dyDescent="0.2">
      <c r="A44" s="309"/>
      <c r="B44" s="309" t="s">
        <v>811</v>
      </c>
      <c r="C44" s="266" t="s">
        <v>528</v>
      </c>
      <c r="D44" s="317">
        <v>0</v>
      </c>
      <c r="E44" s="274"/>
      <c r="F44" s="105">
        <f t="shared" si="2"/>
        <v>0</v>
      </c>
      <c r="G44" s="102"/>
      <c r="H44" s="265">
        <v>10</v>
      </c>
      <c r="I44" s="234"/>
    </row>
    <row r="45" spans="1:9" s="226" customFormat="1" ht="12.75" x14ac:dyDescent="0.2">
      <c r="A45" s="309" t="s">
        <v>659</v>
      </c>
      <c r="B45" s="309" t="s">
        <v>812</v>
      </c>
      <c r="C45" s="266" t="s">
        <v>817</v>
      </c>
      <c r="D45" s="317">
        <v>50</v>
      </c>
      <c r="E45" s="274"/>
      <c r="F45" s="105">
        <f t="shared" si="2"/>
        <v>0</v>
      </c>
      <c r="G45" s="102"/>
      <c r="H45" s="265">
        <v>25</v>
      </c>
      <c r="I45" s="445"/>
    </row>
    <row r="46" spans="1:9" s="226" customFormat="1" ht="12.75" x14ac:dyDescent="0.2">
      <c r="A46" s="309"/>
      <c r="B46" s="309" t="s">
        <v>813</v>
      </c>
      <c r="C46" s="266" t="s">
        <v>661</v>
      </c>
      <c r="D46" s="317">
        <v>0</v>
      </c>
      <c r="E46" s="274"/>
      <c r="F46" s="105">
        <f t="shared" si="2"/>
        <v>0</v>
      </c>
      <c r="G46" s="102"/>
      <c r="H46" s="265">
        <v>30</v>
      </c>
      <c r="I46" s="234"/>
    </row>
    <row r="47" spans="1:9" s="226" customFormat="1" ht="12.75" x14ac:dyDescent="0.2">
      <c r="A47" s="309"/>
      <c r="B47" s="309" t="s">
        <v>814</v>
      </c>
      <c r="C47" s="266" t="s">
        <v>612</v>
      </c>
      <c r="D47" s="317">
        <v>0</v>
      </c>
      <c r="E47" s="446"/>
      <c r="F47" s="105">
        <f t="shared" si="2"/>
        <v>0</v>
      </c>
      <c r="G47" s="102"/>
      <c r="H47" s="265">
        <v>35</v>
      </c>
      <c r="I47" s="234"/>
    </row>
    <row r="48" spans="1:9" s="226" customFormat="1" ht="12.75" x14ac:dyDescent="0.2">
      <c r="A48" s="309" t="s">
        <v>658</v>
      </c>
      <c r="B48" s="309" t="s">
        <v>815</v>
      </c>
      <c r="C48" s="266" t="s">
        <v>533</v>
      </c>
      <c r="D48" s="317">
        <v>15</v>
      </c>
      <c r="E48" s="446"/>
      <c r="F48" s="105"/>
      <c r="G48" s="102"/>
      <c r="H48" s="265" t="s">
        <v>530</v>
      </c>
      <c r="I48" s="234"/>
    </row>
    <row r="49" spans="1:9" s="226" customFormat="1" ht="12.75" x14ac:dyDescent="0.2">
      <c r="A49" s="309" t="s">
        <v>658</v>
      </c>
      <c r="B49" s="309" t="s">
        <v>816</v>
      </c>
      <c r="C49" s="266" t="s">
        <v>531</v>
      </c>
      <c r="D49" s="317">
        <v>10</v>
      </c>
      <c r="E49" s="446"/>
      <c r="F49" s="105">
        <f t="shared" si="2"/>
        <v>0</v>
      </c>
      <c r="G49" s="102"/>
      <c r="H49" s="265">
        <v>10</v>
      </c>
      <c r="I49" s="234"/>
    </row>
    <row r="50" spans="1:9" s="226" customFormat="1" ht="12.75" x14ac:dyDescent="0.2">
      <c r="A50" s="309"/>
      <c r="B50" s="309"/>
      <c r="C50" s="471"/>
      <c r="D50" s="472"/>
      <c r="E50" s="470"/>
      <c r="F50" s="347"/>
      <c r="G50" s="186"/>
      <c r="H50" s="234"/>
      <c r="I50" s="186"/>
    </row>
    <row r="51" spans="1:9" x14ac:dyDescent="0.3">
      <c r="A51" s="217"/>
      <c r="B51" s="217"/>
      <c r="C51" s="469" t="s">
        <v>57</v>
      </c>
      <c r="D51" s="104">
        <f>SUM(D52:D55)</f>
        <v>42</v>
      </c>
      <c r="E51" s="104"/>
      <c r="F51" s="104">
        <f>SUM(F52:F55)</f>
        <v>0</v>
      </c>
      <c r="G51" s="262" t="s">
        <v>660</v>
      </c>
      <c r="H51" s="186" t="s">
        <v>662</v>
      </c>
      <c r="I51" s="204"/>
    </row>
    <row r="52" spans="1:9" s="226" customFormat="1" ht="12.75" x14ac:dyDescent="0.2">
      <c r="A52" s="309"/>
      <c r="B52" s="309" t="s">
        <v>296</v>
      </c>
      <c r="C52" s="270" t="s">
        <v>524</v>
      </c>
      <c r="D52" s="321">
        <v>30</v>
      </c>
      <c r="E52" s="225"/>
      <c r="F52" s="117">
        <f>+G52*H52</f>
        <v>0</v>
      </c>
      <c r="G52" s="102"/>
      <c r="H52" s="265">
        <v>40</v>
      </c>
      <c r="I52" s="186"/>
    </row>
    <row r="53" spans="1:9" s="226" customFormat="1" ht="12.75" x14ac:dyDescent="0.2">
      <c r="A53" s="309"/>
      <c r="B53" s="309" t="s">
        <v>297</v>
      </c>
      <c r="C53" s="270" t="s">
        <v>277</v>
      </c>
      <c r="D53" s="321">
        <v>12</v>
      </c>
      <c r="E53" s="225"/>
      <c r="F53" s="117">
        <f>+G53*H53</f>
        <v>0</v>
      </c>
      <c r="G53" s="102"/>
      <c r="H53" s="265">
        <v>12</v>
      </c>
      <c r="I53" s="186"/>
    </row>
    <row r="54" spans="1:9" s="226" customFormat="1" ht="12.75" x14ac:dyDescent="0.2">
      <c r="A54" s="309"/>
      <c r="B54" s="309" t="s">
        <v>298</v>
      </c>
      <c r="C54" s="270" t="s">
        <v>295</v>
      </c>
      <c r="D54" s="321">
        <v>0</v>
      </c>
      <c r="E54" s="225"/>
      <c r="F54" s="117">
        <f>+G54*H54</f>
        <v>0</v>
      </c>
      <c r="G54" s="102"/>
      <c r="H54" s="265">
        <v>12</v>
      </c>
      <c r="I54" s="186"/>
    </row>
    <row r="55" spans="1:9" s="226" customFormat="1" ht="12.75" x14ac:dyDescent="0.2">
      <c r="A55" s="309"/>
      <c r="B55" s="309"/>
      <c r="C55" s="464"/>
      <c r="D55" s="473"/>
      <c r="E55" s="446"/>
      <c r="F55" s="343"/>
      <c r="G55" s="235"/>
      <c r="H55" s="439"/>
      <c r="I55" s="439"/>
    </row>
    <row r="56" spans="1:9" s="226" customFormat="1" ht="12.75" x14ac:dyDescent="0.2">
      <c r="B56" s="309"/>
      <c r="C56" s="464"/>
      <c r="D56" s="474"/>
      <c r="F56" s="438"/>
    </row>
    <row r="57" spans="1:9" x14ac:dyDescent="0.3">
      <c r="D57" s="475"/>
    </row>
    <row r="58" spans="1:9" x14ac:dyDescent="0.3">
      <c r="D58" s="475"/>
    </row>
    <row r="59" spans="1:9" x14ac:dyDescent="0.3">
      <c r="D59" s="475"/>
    </row>
    <row r="60" spans="1:9" x14ac:dyDescent="0.3">
      <c r="D60" s="475"/>
    </row>
  </sheetData>
  <sheetProtection algorithmName="SHA-512" hashValue="HTlhvXkYoFD3ZG20FdBRtQEBFzkzodOHaAcvejIo2E1Mhz1mz2gmZ9aOFZAhpBjh/j6GScgQwOcErjHgMXyiSw==" saltValue="VCV2QM1a4WI6Rt3/Setjlw==" spinCount="100000" sheet="1" insertRows="0" selectLockedCells="1"/>
  <phoneticPr fontId="6" type="noConversion"/>
  <pageMargins left="0.7" right="0.7" top="0.75" bottom="0.75" header="0.3" footer="0.3"/>
  <pageSetup paperSize="8" orientation="landscape" horizontalDpi="4294967293" r:id="rId1"/>
  <headerFooter>
    <oddHeader>&amp;C&amp;"Arial Narrow,Običajno"&amp;10&amp;F - &amp;A</oddHeader>
    <oddFooter>&amp;C&amp;"Arial Narrow,Običajno"&amp;10Stran &amp;P od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55"/>
  <sheetViews>
    <sheetView view="pageLayout" zoomScaleNormal="100" workbookViewId="0">
      <selection activeCell="F38" sqref="F38"/>
    </sheetView>
  </sheetViews>
  <sheetFormatPr defaultColWidth="9.140625" defaultRowHeight="16.5" x14ac:dyDescent="0.3"/>
  <cols>
    <col min="1" max="1" width="12.140625" style="204" customWidth="1"/>
    <col min="2" max="2" width="12.85546875" style="204" customWidth="1"/>
    <col min="3" max="3" width="64.7109375" style="204" customWidth="1"/>
    <col min="4" max="4" width="20.7109375" style="334" customWidth="1"/>
    <col min="5" max="5" width="3" style="204" customWidth="1"/>
    <col min="6" max="6" width="20.7109375" style="324" customWidth="1"/>
    <col min="7" max="7" width="8.42578125" style="204" customWidth="1"/>
    <col min="8" max="8" width="17.7109375" style="204" customWidth="1"/>
    <col min="9" max="16384" width="9.140625" style="204"/>
  </cols>
  <sheetData>
    <row r="1" spans="1:6" ht="20.25" x14ac:dyDescent="0.3">
      <c r="A1" s="369"/>
      <c r="B1" s="476"/>
      <c r="C1" s="365" t="s">
        <v>14</v>
      </c>
      <c r="E1" s="185"/>
      <c r="F1" s="367"/>
    </row>
    <row r="2" spans="1:6" x14ac:dyDescent="0.3">
      <c r="A2" s="199"/>
      <c r="B2" s="324"/>
      <c r="C2" s="204" t="s">
        <v>13</v>
      </c>
      <c r="E2" s="185"/>
      <c r="F2" s="371"/>
    </row>
    <row r="3" spans="1:6" x14ac:dyDescent="0.3">
      <c r="A3" s="213"/>
      <c r="B3" s="324"/>
      <c r="C3" s="414" t="s">
        <v>15</v>
      </c>
      <c r="E3" s="185"/>
      <c r="F3" s="373"/>
    </row>
    <row r="4" spans="1:6" x14ac:dyDescent="0.3">
      <c r="A4" s="213"/>
      <c r="B4" s="324"/>
      <c r="C4" s="414"/>
      <c r="E4" s="185"/>
      <c r="F4" s="373"/>
    </row>
    <row r="5" spans="1:6" x14ac:dyDescent="0.3">
      <c r="A5" s="193" t="s">
        <v>977</v>
      </c>
      <c r="B5" s="194"/>
      <c r="C5" s="195" t="s">
        <v>0</v>
      </c>
      <c r="D5" s="196"/>
      <c r="E5" s="197"/>
      <c r="F5" s="198"/>
    </row>
    <row r="6" spans="1:6" x14ac:dyDescent="0.3">
      <c r="A6" s="213"/>
      <c r="B6" s="324"/>
      <c r="C6" s="414"/>
      <c r="E6" s="185"/>
      <c r="F6" s="373"/>
    </row>
    <row r="7" spans="1:6" x14ac:dyDescent="0.3">
      <c r="A7" s="213" t="s">
        <v>17</v>
      </c>
      <c r="B7" s="295" t="s">
        <v>18</v>
      </c>
      <c r="C7" s="477" t="s">
        <v>19</v>
      </c>
      <c r="D7" s="377" t="s">
        <v>539</v>
      </c>
      <c r="E7" s="378"/>
      <c r="F7" s="379" t="s">
        <v>663</v>
      </c>
    </row>
    <row r="8" spans="1:6" x14ac:dyDescent="0.3">
      <c r="A8" s="213"/>
      <c r="B8" s="213"/>
      <c r="D8" s="306"/>
      <c r="E8" s="185"/>
      <c r="F8" s="367"/>
    </row>
    <row r="9" spans="1:6" x14ac:dyDescent="0.3">
      <c r="A9" s="210" t="s">
        <v>79</v>
      </c>
      <c r="B9" s="210" t="s">
        <v>51</v>
      </c>
      <c r="C9" s="335" t="s">
        <v>80</v>
      </c>
      <c r="D9" s="32">
        <f>+D10+D14+D20+D27</f>
        <v>1370</v>
      </c>
      <c r="E9" s="32"/>
      <c r="F9" s="32">
        <f t="shared" ref="F9" si="0">+F10+F14+F20+F27</f>
        <v>0</v>
      </c>
    </row>
    <row r="10" spans="1:6" x14ac:dyDescent="0.3">
      <c r="A10" s="282"/>
      <c r="B10" s="282"/>
      <c r="C10" s="478" t="s">
        <v>322</v>
      </c>
      <c r="D10" s="36">
        <f>SUM(D11:D12)</f>
        <v>660</v>
      </c>
      <c r="E10" s="36"/>
      <c r="F10" s="36">
        <f>SUM(F11:F13)</f>
        <v>0</v>
      </c>
    </row>
    <row r="11" spans="1:6" s="186" customFormat="1" ht="12.75" x14ac:dyDescent="0.2">
      <c r="A11" s="309"/>
      <c r="B11" s="309" t="s">
        <v>316</v>
      </c>
      <c r="C11" s="479" t="s">
        <v>1035</v>
      </c>
      <c r="D11" s="275">
        <v>420</v>
      </c>
      <c r="E11" s="274"/>
      <c r="F11" s="116"/>
    </row>
    <row r="12" spans="1:6" s="186" customFormat="1" ht="12.75" x14ac:dyDescent="0.2">
      <c r="A12" s="309"/>
      <c r="B12" s="309" t="s">
        <v>317</v>
      </c>
      <c r="C12" s="479" t="s">
        <v>551</v>
      </c>
      <c r="D12" s="275">
        <v>240</v>
      </c>
      <c r="E12" s="274"/>
      <c r="F12" s="116"/>
    </row>
    <row r="13" spans="1:6" s="186" customFormat="1" ht="12.75" x14ac:dyDescent="0.2">
      <c r="A13" s="309"/>
      <c r="B13" s="309"/>
      <c r="C13" s="479"/>
      <c r="D13" s="275"/>
      <c r="E13" s="274"/>
      <c r="F13" s="262"/>
    </row>
    <row r="14" spans="1:6" x14ac:dyDescent="0.3">
      <c r="A14" s="282"/>
      <c r="B14" s="282"/>
      <c r="C14" s="480" t="s">
        <v>794</v>
      </c>
      <c r="D14" s="36">
        <f>SUM(D15:D18)</f>
        <v>320</v>
      </c>
      <c r="E14" s="36"/>
      <c r="F14" s="36">
        <f>SUM(F15:F19)</f>
        <v>0</v>
      </c>
    </row>
    <row r="15" spans="1:6" s="186" customFormat="1" ht="12.75" x14ac:dyDescent="0.2">
      <c r="A15" s="309"/>
      <c r="B15" s="309" t="s">
        <v>318</v>
      </c>
      <c r="C15" s="479" t="s">
        <v>306</v>
      </c>
      <c r="D15" s="275">
        <v>80</v>
      </c>
      <c r="F15" s="116"/>
    </row>
    <row r="16" spans="1:6" s="186" customFormat="1" ht="12.75" x14ac:dyDescent="0.2">
      <c r="B16" s="309" t="s">
        <v>319</v>
      </c>
      <c r="C16" s="479" t="s">
        <v>307</v>
      </c>
      <c r="D16" s="481">
        <v>80</v>
      </c>
      <c r="F16" s="116"/>
    </row>
    <row r="17" spans="1:7" s="186" customFormat="1" ht="12.75" x14ac:dyDescent="0.2">
      <c r="B17" s="309" t="s">
        <v>320</v>
      </c>
      <c r="C17" s="320" t="s">
        <v>308</v>
      </c>
      <c r="D17" s="481">
        <v>80</v>
      </c>
      <c r="E17" s="351"/>
      <c r="F17" s="116"/>
    </row>
    <row r="18" spans="1:7" s="186" customFormat="1" ht="12.75" x14ac:dyDescent="0.2">
      <c r="B18" s="309" t="s">
        <v>321</v>
      </c>
      <c r="C18" s="479" t="s">
        <v>309</v>
      </c>
      <c r="D18" s="481">
        <v>80</v>
      </c>
      <c r="F18" s="116"/>
    </row>
    <row r="19" spans="1:7" s="186" customFormat="1" ht="12.75" x14ac:dyDescent="0.2">
      <c r="B19" s="309"/>
      <c r="C19" s="479"/>
      <c r="D19" s="481"/>
    </row>
    <row r="20" spans="1:7" x14ac:dyDescent="0.3">
      <c r="A20" s="482"/>
      <c r="B20" s="482"/>
      <c r="C20" s="282" t="s">
        <v>310</v>
      </c>
      <c r="D20" s="36">
        <f>SUM(D21:D26)</f>
        <v>310</v>
      </c>
      <c r="E20" s="36"/>
      <c r="F20" s="36">
        <f>SUM(F21:F26)</f>
        <v>0</v>
      </c>
    </row>
    <row r="21" spans="1:7" s="186" customFormat="1" ht="12.75" x14ac:dyDescent="0.2">
      <c r="A21" s="309"/>
      <c r="B21" s="309" t="s">
        <v>795</v>
      </c>
      <c r="C21" s="479" t="s">
        <v>311</v>
      </c>
      <c r="D21" s="275">
        <v>60</v>
      </c>
      <c r="E21" s="274"/>
      <c r="F21" s="116"/>
    </row>
    <row r="22" spans="1:7" s="186" customFormat="1" ht="12.75" x14ac:dyDescent="0.2">
      <c r="A22" s="309"/>
      <c r="B22" s="309" t="s">
        <v>796</v>
      </c>
      <c r="C22" s="479" t="s">
        <v>312</v>
      </c>
      <c r="D22" s="275">
        <v>120</v>
      </c>
      <c r="E22" s="274"/>
      <c r="F22" s="116"/>
    </row>
    <row r="23" spans="1:7" s="186" customFormat="1" ht="12.75" x14ac:dyDescent="0.2">
      <c r="B23" s="309" t="s">
        <v>797</v>
      </c>
      <c r="C23" s="479" t="s">
        <v>313</v>
      </c>
      <c r="D23" s="275">
        <v>90</v>
      </c>
      <c r="E23" s="274"/>
      <c r="F23" s="116"/>
    </row>
    <row r="24" spans="1:7" s="186" customFormat="1" ht="12.75" x14ac:dyDescent="0.2">
      <c r="B24" s="309" t="s">
        <v>1020</v>
      </c>
      <c r="C24" s="479" t="s">
        <v>1021</v>
      </c>
      <c r="D24" s="275">
        <v>20</v>
      </c>
      <c r="E24" s="274"/>
      <c r="F24" s="116"/>
    </row>
    <row r="25" spans="1:7" s="186" customFormat="1" ht="12.75" x14ac:dyDescent="0.2">
      <c r="B25" s="309" t="s">
        <v>1023</v>
      </c>
      <c r="C25" s="479" t="s">
        <v>1022</v>
      </c>
      <c r="D25" s="275">
        <v>20</v>
      </c>
      <c r="E25" s="274"/>
      <c r="F25" s="116"/>
    </row>
    <row r="26" spans="1:7" s="186" customFormat="1" ht="12.75" x14ac:dyDescent="0.2">
      <c r="B26" s="309"/>
      <c r="C26" s="479"/>
      <c r="D26" s="275"/>
      <c r="E26" s="274"/>
      <c r="F26" s="262"/>
    </row>
    <row r="27" spans="1:7" x14ac:dyDescent="0.3">
      <c r="A27" s="482"/>
      <c r="B27" s="482"/>
      <c r="C27" s="282" t="s">
        <v>314</v>
      </c>
      <c r="D27" s="36">
        <f>SUM(D28:D29)</f>
        <v>80</v>
      </c>
      <c r="E27" s="36"/>
      <c r="F27" s="36">
        <f>SUM(F28:F30)</f>
        <v>0</v>
      </c>
    </row>
    <row r="28" spans="1:7" s="186" customFormat="1" ht="12.75" x14ac:dyDescent="0.2">
      <c r="B28" s="309" t="s">
        <v>323</v>
      </c>
      <c r="C28" s="483" t="s">
        <v>315</v>
      </c>
      <c r="D28" s="481">
        <v>50</v>
      </c>
      <c r="F28" s="116"/>
    </row>
    <row r="29" spans="1:7" s="186" customFormat="1" ht="12.75" x14ac:dyDescent="0.2">
      <c r="B29" s="309" t="s">
        <v>324</v>
      </c>
      <c r="C29" s="484" t="s">
        <v>550</v>
      </c>
      <c r="D29" s="481">
        <v>30</v>
      </c>
      <c r="E29" s="485"/>
      <c r="F29" s="493"/>
      <c r="G29" s="485"/>
    </row>
    <row r="30" spans="1:7" s="186" customFormat="1" ht="12.75" x14ac:dyDescent="0.2">
      <c r="D30" s="481"/>
      <c r="F30" s="262"/>
    </row>
    <row r="31" spans="1:7" s="186" customFormat="1" ht="12.75" x14ac:dyDescent="0.2">
      <c r="D31" s="481"/>
      <c r="F31" s="262"/>
    </row>
    <row r="32" spans="1:7" x14ac:dyDescent="0.3">
      <c r="A32" s="277" t="s">
        <v>978</v>
      </c>
      <c r="B32" s="278"/>
      <c r="C32" s="279"/>
      <c r="D32" s="486">
        <f>+D33+D36+D43+D47</f>
        <v>645</v>
      </c>
      <c r="E32" s="487"/>
      <c r="F32" s="487">
        <f>+F33+F36+F43+F47</f>
        <v>0</v>
      </c>
    </row>
    <row r="33" spans="1:7" s="354" customFormat="1" x14ac:dyDescent="0.3">
      <c r="A33" s="282"/>
      <c r="B33" s="282"/>
      <c r="C33" s="478" t="s">
        <v>322</v>
      </c>
      <c r="D33" s="36">
        <f>SUM(D34)</f>
        <v>200</v>
      </c>
      <c r="E33" s="36"/>
      <c r="F33" s="36">
        <f t="shared" ref="F33" si="1">SUM(F34:F37)</f>
        <v>0</v>
      </c>
    </row>
    <row r="34" spans="1:7" s="234" customFormat="1" ht="12.75" x14ac:dyDescent="0.2">
      <c r="B34" s="213" t="s">
        <v>818</v>
      </c>
      <c r="C34" s="391" t="s">
        <v>783</v>
      </c>
      <c r="D34" s="488">
        <v>200</v>
      </c>
      <c r="E34" s="489"/>
      <c r="F34" s="494"/>
      <c r="G34" s="264"/>
    </row>
    <row r="35" spans="1:7" s="234" customFormat="1" ht="12.75" x14ac:dyDescent="0.2">
      <c r="B35" s="213"/>
      <c r="C35" s="391"/>
      <c r="D35" s="488"/>
      <c r="E35" s="489"/>
      <c r="F35" s="225"/>
      <c r="G35" s="264"/>
    </row>
    <row r="36" spans="1:7" s="234" customFormat="1" x14ac:dyDescent="0.2">
      <c r="A36" s="282"/>
      <c r="B36" s="282"/>
      <c r="C36" s="480" t="s">
        <v>794</v>
      </c>
      <c r="D36" s="36">
        <f>SUM(D37:D42)</f>
        <v>160</v>
      </c>
      <c r="E36" s="36"/>
      <c r="F36" s="36">
        <f>SUM(F37:F42)</f>
        <v>0</v>
      </c>
      <c r="G36" s="264"/>
    </row>
    <row r="37" spans="1:7" s="234" customFormat="1" ht="12.75" x14ac:dyDescent="0.2">
      <c r="B37" s="309" t="s">
        <v>819</v>
      </c>
      <c r="C37" s="479" t="s">
        <v>798</v>
      </c>
      <c r="D37" s="488">
        <v>80</v>
      </c>
      <c r="E37" s="489"/>
      <c r="F37" s="494"/>
      <c r="G37" s="264"/>
    </row>
    <row r="38" spans="1:7" s="354" customFormat="1" x14ac:dyDescent="0.3">
      <c r="B38" s="309" t="s">
        <v>820</v>
      </c>
      <c r="C38" s="234" t="s">
        <v>1015</v>
      </c>
      <c r="D38" s="234">
        <v>20</v>
      </c>
      <c r="F38" s="96"/>
      <c r="G38" s="306"/>
    </row>
    <row r="39" spans="1:7" s="186" customFormat="1" ht="12.75" x14ac:dyDescent="0.2">
      <c r="B39" s="309" t="s">
        <v>1014</v>
      </c>
      <c r="C39" s="234" t="s">
        <v>1016</v>
      </c>
      <c r="D39" s="481">
        <v>20</v>
      </c>
      <c r="F39" s="116"/>
    </row>
    <row r="40" spans="1:7" s="186" customFormat="1" ht="12.75" x14ac:dyDescent="0.2">
      <c r="B40" s="309" t="s">
        <v>1036</v>
      </c>
      <c r="C40" s="234" t="s">
        <v>1017</v>
      </c>
      <c r="D40" s="481">
        <v>20</v>
      </c>
      <c r="F40" s="116"/>
    </row>
    <row r="41" spans="1:7" s="186" customFormat="1" ht="12.75" x14ac:dyDescent="0.2">
      <c r="B41" s="309" t="s">
        <v>1037</v>
      </c>
      <c r="C41" s="234" t="s">
        <v>1018</v>
      </c>
      <c r="D41" s="481">
        <v>20</v>
      </c>
      <c r="F41" s="116"/>
    </row>
    <row r="42" spans="1:7" s="186" customFormat="1" ht="12.75" x14ac:dyDescent="0.2">
      <c r="B42" s="309"/>
      <c r="C42" s="479"/>
      <c r="D42" s="481"/>
      <c r="F42" s="262"/>
    </row>
    <row r="43" spans="1:7" x14ac:dyDescent="0.3">
      <c r="A43" s="482"/>
      <c r="B43" s="482"/>
      <c r="C43" s="282" t="s">
        <v>310</v>
      </c>
      <c r="D43" s="36">
        <f>SUM(D44)</f>
        <v>160</v>
      </c>
      <c r="E43" s="36"/>
      <c r="F43" s="36">
        <f t="shared" ref="F43" si="2">SUM(F44:F46)</f>
        <v>0</v>
      </c>
    </row>
    <row r="44" spans="1:7" s="186" customFormat="1" ht="12.75" x14ac:dyDescent="0.2">
      <c r="B44" s="309" t="s">
        <v>1038</v>
      </c>
      <c r="C44" s="479" t="s">
        <v>1019</v>
      </c>
      <c r="D44" s="275">
        <v>160</v>
      </c>
      <c r="F44" s="116"/>
    </row>
    <row r="45" spans="1:7" s="186" customFormat="1" ht="12.75" x14ac:dyDescent="0.2">
      <c r="B45" s="309"/>
      <c r="C45" s="479"/>
      <c r="D45" s="481"/>
      <c r="F45" s="356"/>
    </row>
    <row r="46" spans="1:7" s="186" customFormat="1" ht="12.75" x14ac:dyDescent="0.2">
      <c r="D46" s="481"/>
      <c r="F46" s="262"/>
    </row>
    <row r="47" spans="1:7" x14ac:dyDescent="0.3">
      <c r="A47" s="482"/>
      <c r="B47" s="482"/>
      <c r="C47" s="282" t="s">
        <v>1026</v>
      </c>
      <c r="D47" s="36">
        <f>SUM(D48:D50)</f>
        <v>125</v>
      </c>
      <c r="E47" s="36"/>
      <c r="F47" s="36">
        <f>SUM(F48:F50)</f>
        <v>0</v>
      </c>
    </row>
    <row r="48" spans="1:7" s="186" customFormat="1" ht="12.75" x14ac:dyDescent="0.2">
      <c r="B48" s="309" t="s">
        <v>1039</v>
      </c>
      <c r="C48" s="483" t="s">
        <v>1024</v>
      </c>
      <c r="D48" s="481">
        <v>50</v>
      </c>
      <c r="F48" s="116"/>
    </row>
    <row r="49" spans="1:6" s="186" customFormat="1" ht="12.75" x14ac:dyDescent="0.2">
      <c r="B49" s="309" t="s">
        <v>1040</v>
      </c>
      <c r="C49" s="483" t="s">
        <v>1025</v>
      </c>
      <c r="D49" s="481">
        <v>50</v>
      </c>
      <c r="F49" s="116"/>
    </row>
    <row r="50" spans="1:6" s="186" customFormat="1" ht="12.75" x14ac:dyDescent="0.2">
      <c r="B50" s="309" t="s">
        <v>1041</v>
      </c>
      <c r="C50" s="483" t="s">
        <v>1027</v>
      </c>
      <c r="D50" s="481">
        <v>25</v>
      </c>
      <c r="F50" s="116"/>
    </row>
    <row r="52" spans="1:6" s="491" customFormat="1" x14ac:dyDescent="0.3">
      <c r="A52" s="277" t="s">
        <v>1028</v>
      </c>
      <c r="B52" s="277"/>
      <c r="C52" s="277"/>
      <c r="D52" s="490">
        <f>+D32+D9</f>
        <v>2015</v>
      </c>
      <c r="E52" s="277"/>
      <c r="F52" s="490">
        <f>+F32+F9</f>
        <v>0</v>
      </c>
    </row>
    <row r="55" spans="1:6" x14ac:dyDescent="0.3">
      <c r="D55" s="492"/>
    </row>
  </sheetData>
  <sheetProtection algorithmName="SHA-512" hashValue="l6SThOWTo7Qgr9Iy5+l5ccW12mthCPvZU9hhTMcQU8XIs/MzmMc+pkt/u8b4Z1PBMdd70SDpR8jAcFSuhYzkFA==" saltValue="1qPLh9TN00CxUg9ADXKdyQ==" spinCount="100000" sheet="1" objects="1" scenarios="1" insertRows="0" selectLockedCells="1"/>
  <phoneticPr fontId="6" type="noConversion"/>
  <pageMargins left="0.7" right="0.7" top="0.75" bottom="0.75" header="0.3" footer="0.3"/>
  <pageSetup paperSize="8" orientation="landscape" r:id="rId1"/>
  <headerFooter>
    <oddHeader>&amp;C&amp;"Arial Narrow,Običajno"&amp;10&amp;F - &amp;A</oddHeader>
    <oddFooter>&amp;C&amp;"Arial Narrow,Običajno"&amp;10Stran &amp;P od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13</vt:i4>
      </vt:variant>
      <vt:variant>
        <vt:lpstr>Imenovani obsegi</vt:lpstr>
      </vt:variant>
      <vt:variant>
        <vt:i4>12</vt:i4>
      </vt:variant>
    </vt:vector>
  </HeadingPairs>
  <TitlesOfParts>
    <vt:vector size="25" baseType="lpstr">
      <vt:lpstr>urbanizem + IVP</vt:lpstr>
      <vt:lpstr>površine po sklopih </vt:lpstr>
      <vt:lpstr>I. MRC</vt:lpstr>
      <vt:lpstr>II. IBKMG</vt:lpstr>
      <vt:lpstr>III. IF</vt:lpstr>
      <vt:lpstr>IV. IPAFI</vt:lpstr>
      <vt:lpstr>V. IBF</vt:lpstr>
      <vt:lpstr>VI. IFET</vt:lpstr>
      <vt:lpstr>VII. SPI</vt:lpstr>
      <vt:lpstr>VIII. IBMI</vt:lpstr>
      <vt:lpstr>IX. CUKV</vt:lpstr>
      <vt:lpstr>X. SSTP</vt:lpstr>
      <vt:lpstr>List1</vt:lpstr>
      <vt:lpstr>'I. MRC'!Področje_tiskanja</vt:lpstr>
      <vt:lpstr>'II. IBKMG'!Področje_tiskanja</vt:lpstr>
      <vt:lpstr>'III. IF'!Področje_tiskanja</vt:lpstr>
      <vt:lpstr>'IV. IPAFI'!Področje_tiskanja</vt:lpstr>
      <vt:lpstr>'IX. CUKV'!Področje_tiskanja</vt:lpstr>
      <vt:lpstr>'površine po sklopih '!Področje_tiskanja</vt:lpstr>
      <vt:lpstr>'urbanizem + IVP'!Področje_tiskanja</vt:lpstr>
      <vt:lpstr>'V. IBF'!Področje_tiskanja</vt:lpstr>
      <vt:lpstr>'VI. IFET'!Področje_tiskanja</vt:lpstr>
      <vt:lpstr>'VII. SPI'!Področje_tiskanja</vt:lpstr>
      <vt:lpstr>'VIII. IBMI'!Področje_tiskanja</vt:lpstr>
      <vt:lpstr>'X. SSTP'!Področje_tiskanja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 PLAN PC</dc:creator>
  <cp:lastModifiedBy>PRO PLAN PC</cp:lastModifiedBy>
  <cp:revision/>
  <cp:lastPrinted>2021-07-27T20:51:55Z</cp:lastPrinted>
  <dcterms:created xsi:type="dcterms:W3CDTF">2020-08-06T22:06:21Z</dcterms:created>
  <dcterms:modified xsi:type="dcterms:W3CDTF">2021-09-01T17:45:04Z</dcterms:modified>
</cp:coreProperties>
</file>